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jda\Desktop\"/>
    </mc:Choice>
  </mc:AlternateContent>
  <xr:revisionPtr revIDLastSave="0" documentId="13_ncr:1_{87B2AF38-AD91-4ACB-B3CB-56405D5092A2}" xr6:coauthVersionLast="47" xr6:coauthVersionMax="47" xr10:uidLastSave="{00000000-0000-0000-0000-000000000000}"/>
  <bookViews>
    <workbookView xWindow="-110" yWindow="-110" windowWidth="25820" windowHeight="13900" activeTab="2" xr2:uid="{A869F2B1-5AFE-415E-9AA7-FC303EFD19EB}"/>
  </bookViews>
  <sheets>
    <sheet name="Angle 20" sheetId="2" r:id="rId1"/>
    <sheet name="Angle 0" sheetId="1" r:id="rId2"/>
    <sheet name="Kharbasheh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K6" i="3" l="1"/>
  <c r="K7" i="3"/>
  <c r="K8" i="3"/>
  <c r="K9" i="3"/>
  <c r="K10" i="3"/>
  <c r="K11" i="3"/>
  <c r="K14" i="3"/>
  <c r="K15" i="3"/>
  <c r="K16" i="3"/>
  <c r="K17" i="3"/>
  <c r="K18" i="3"/>
  <c r="K19" i="3"/>
  <c r="K20" i="3"/>
  <c r="K21" i="3"/>
  <c r="K22" i="3"/>
  <c r="K5" i="3"/>
  <c r="J14" i="3"/>
  <c r="J15" i="3"/>
  <c r="J16" i="3"/>
  <c r="J17" i="3"/>
  <c r="J18" i="3"/>
  <c r="J19" i="3"/>
  <c r="J20" i="3"/>
  <c r="J21" i="3"/>
  <c r="J22" i="3"/>
  <c r="J6" i="3"/>
  <c r="J7" i="3"/>
  <c r="J8" i="3"/>
  <c r="J9" i="3"/>
  <c r="J10" i="3"/>
  <c r="J11" i="3"/>
  <c r="J5" i="3"/>
  <c r="C28" i="1"/>
  <c r="H14" i="3"/>
  <c r="H6" i="3"/>
  <c r="H5" i="3"/>
  <c r="F22" i="3"/>
  <c r="E22" i="3"/>
  <c r="H22" i="3" s="1"/>
  <c r="F21" i="3"/>
  <c r="E21" i="3"/>
  <c r="H21" i="3" s="1"/>
  <c r="H20" i="3"/>
  <c r="F20" i="3"/>
  <c r="E20" i="3"/>
  <c r="F19" i="3"/>
  <c r="E19" i="3"/>
  <c r="H19" i="3" s="1"/>
  <c r="F18" i="3"/>
  <c r="E18" i="3"/>
  <c r="H18" i="3" s="1"/>
  <c r="H17" i="3"/>
  <c r="F17" i="3"/>
  <c r="E17" i="3"/>
  <c r="F16" i="3"/>
  <c r="E16" i="3"/>
  <c r="H16" i="3" s="1"/>
  <c r="H15" i="3"/>
  <c r="F15" i="3"/>
  <c r="E15" i="3"/>
  <c r="F14" i="3"/>
  <c r="E14" i="3"/>
  <c r="F11" i="3"/>
  <c r="E11" i="3"/>
  <c r="H11" i="3" s="1"/>
  <c r="H10" i="3"/>
  <c r="F10" i="3"/>
  <c r="E10" i="3"/>
  <c r="H9" i="3"/>
  <c r="F9" i="3"/>
  <c r="E9" i="3"/>
  <c r="F8" i="3"/>
  <c r="E8" i="3"/>
  <c r="H8" i="3" s="1"/>
  <c r="F7" i="3"/>
  <c r="E7" i="3"/>
  <c r="H7" i="3" s="1"/>
  <c r="F6" i="3"/>
  <c r="E6" i="3"/>
  <c r="F5" i="3"/>
  <c r="E5" i="3"/>
  <c r="H3" i="2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3" i="1"/>
  <c r="C27" i="2"/>
  <c r="H41" i="2" l="1"/>
  <c r="F41" i="2"/>
  <c r="E41" i="2"/>
  <c r="F40" i="2"/>
  <c r="E40" i="2"/>
  <c r="H40" i="2" s="1"/>
  <c r="H39" i="2"/>
  <c r="F39" i="2"/>
  <c r="E39" i="2"/>
  <c r="F38" i="2"/>
  <c r="E38" i="2"/>
  <c r="H38" i="2" s="1"/>
  <c r="F37" i="2"/>
  <c r="E37" i="2"/>
  <c r="H37" i="2" s="1"/>
  <c r="H36" i="2"/>
  <c r="F36" i="2"/>
  <c r="E36" i="2"/>
  <c r="F35" i="2"/>
  <c r="E35" i="2"/>
  <c r="H35" i="2" s="1"/>
  <c r="F34" i="2"/>
  <c r="E34" i="2"/>
  <c r="H34" i="2" s="1"/>
  <c r="H33" i="2"/>
  <c r="F33" i="2"/>
  <c r="E33" i="2"/>
  <c r="E41" i="1"/>
  <c r="G41" i="1" s="1"/>
  <c r="D41" i="1"/>
  <c r="E40" i="1"/>
  <c r="G40" i="1" s="1"/>
  <c r="D40" i="1"/>
  <c r="E39" i="1"/>
  <c r="G39" i="1" s="1"/>
  <c r="D39" i="1"/>
  <c r="E38" i="1"/>
  <c r="G38" i="1" s="1"/>
  <c r="D38" i="1"/>
  <c r="G37" i="1"/>
  <c r="E37" i="1"/>
  <c r="D37" i="1"/>
  <c r="E36" i="1"/>
  <c r="G36" i="1" s="1"/>
  <c r="D36" i="1"/>
  <c r="E35" i="1"/>
  <c r="G35" i="1" s="1"/>
  <c r="D35" i="1"/>
  <c r="H6" i="2"/>
  <c r="H14" i="2"/>
  <c r="C25" i="2"/>
  <c r="A25" i="2"/>
  <c r="F22" i="2"/>
  <c r="E22" i="2"/>
  <c r="D22" i="2"/>
  <c r="D25" i="2" s="1"/>
  <c r="C22" i="2"/>
  <c r="F18" i="2"/>
  <c r="E18" i="2"/>
  <c r="H18" i="2" s="1"/>
  <c r="F17" i="2"/>
  <c r="E17" i="2"/>
  <c r="H17" i="2" s="1"/>
  <c r="F16" i="2"/>
  <c r="E16" i="2"/>
  <c r="H16" i="2" s="1"/>
  <c r="F15" i="2"/>
  <c r="E15" i="2"/>
  <c r="H15" i="2" s="1"/>
  <c r="F14" i="2"/>
  <c r="E14" i="2"/>
  <c r="F13" i="2"/>
  <c r="E13" i="2"/>
  <c r="H13" i="2" s="1"/>
  <c r="F12" i="2"/>
  <c r="E12" i="2"/>
  <c r="H12" i="2" s="1"/>
  <c r="F11" i="2"/>
  <c r="E11" i="2"/>
  <c r="H11" i="2" s="1"/>
  <c r="F10" i="2"/>
  <c r="E10" i="2"/>
  <c r="H10" i="2" s="1"/>
  <c r="F9" i="2"/>
  <c r="E9" i="2"/>
  <c r="H9" i="2" s="1"/>
  <c r="F8" i="2"/>
  <c r="E8" i="2"/>
  <c r="H8" i="2" s="1"/>
  <c r="F7" i="2"/>
  <c r="E7" i="2"/>
  <c r="H7" i="2" s="1"/>
  <c r="F6" i="2"/>
  <c r="E6" i="2"/>
  <c r="F5" i="2"/>
  <c r="E5" i="2"/>
  <c r="H5" i="2" s="1"/>
  <c r="F4" i="2"/>
  <c r="E4" i="2"/>
  <c r="H4" i="2" s="1"/>
  <c r="F3" i="2"/>
  <c r="E3" i="2"/>
  <c r="C25" i="1"/>
  <c r="B25" i="1"/>
  <c r="A25" i="1"/>
  <c r="D22" i="1"/>
  <c r="D25" i="1" s="1"/>
  <c r="E22" i="1"/>
  <c r="F22" i="1"/>
  <c r="C2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3" i="1"/>
  <c r="B25" i="2" l="1"/>
</calcChain>
</file>

<file path=xl/sharedStrings.xml><?xml version="1.0" encoding="utf-8"?>
<sst xmlns="http://schemas.openxmlformats.org/spreadsheetml/2006/main" count="71" uniqueCount="24">
  <si>
    <t>R1</t>
  </si>
  <si>
    <t>R2</t>
  </si>
  <si>
    <t>B</t>
  </si>
  <si>
    <t>Arm Raduis</t>
  </si>
  <si>
    <t xml:space="preserve">Weight (Kg) </t>
  </si>
  <si>
    <t>Weight (g)</t>
  </si>
  <si>
    <t>h (mm)</t>
  </si>
  <si>
    <t>h (m)</t>
  </si>
  <si>
    <t>M</t>
  </si>
  <si>
    <t>R2^2-R1^2</t>
  </si>
  <si>
    <t>R2^3-R1^3</t>
  </si>
  <si>
    <t>R1^2</t>
  </si>
  <si>
    <t>R2^2</t>
  </si>
  <si>
    <t>Angle = 0</t>
  </si>
  <si>
    <t>100 cos 0</t>
  </si>
  <si>
    <t>Fully submerged</t>
  </si>
  <si>
    <t>Partialy submerged</t>
  </si>
  <si>
    <t>(h less 100 cos 0)</t>
  </si>
  <si>
    <t>(h more 100 cos 0)</t>
  </si>
  <si>
    <t>Angle = 20</t>
  </si>
  <si>
    <t>b</t>
  </si>
  <si>
    <t>r22</t>
  </si>
  <si>
    <t>M'</t>
  </si>
  <si>
    <t>h^3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</si>
</sst>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8"/>
      <name val="Aptos Narrow"/>
      <family val="2"/>
      <scheme val="minor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 vs h (Fully submerged)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6.6000437445319332E-2"/>
                  <c:y val="-0.3559667541557305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="1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y = -11.592x + 1.6251</a:t>
                    </a:r>
                    <a:endParaRPr lang="en-US" sz="1050" b="1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'Angle 20'!$F$10:$F$18</c:f>
              <c:numCache>
                <c:formatCode>General</c:formatCode>
                <c:ptCount val="9"/>
                <c:pt idx="0">
                  <c:v>9.9000000000000005E-2</c:v>
                </c:pt>
                <c:pt idx="1">
                  <c:v>9.5000000000000001E-2</c:v>
                </c:pt>
                <c:pt idx="2">
                  <c:v>8.8999999999999996E-2</c:v>
                </c:pt>
                <c:pt idx="3">
                  <c:v>8.3000000000000004E-2</c:v>
                </c:pt>
                <c:pt idx="4">
                  <c:v>7.8E-2</c:v>
                </c:pt>
                <c:pt idx="5">
                  <c:v>7.3999999999999996E-2</c:v>
                </c:pt>
                <c:pt idx="6">
                  <c:v>6.4000000000000001E-2</c:v>
                </c:pt>
                <c:pt idx="7">
                  <c:v>0.06</c:v>
                </c:pt>
                <c:pt idx="8">
                  <c:v>5.7000000000000002E-2</c:v>
                </c:pt>
              </c:numCache>
            </c:numRef>
          </c:xVal>
          <c:yVal>
            <c:numRef>
              <c:f>'Angle 20'!$H$10:$H$18</c:f>
              <c:numCache>
                <c:formatCode>0.000</c:formatCode>
                <c:ptCount val="9"/>
                <c:pt idx="0">
                  <c:v>0.49050000000000005</c:v>
                </c:pt>
                <c:pt idx="1">
                  <c:v>0.53955000000000009</c:v>
                </c:pt>
                <c:pt idx="2">
                  <c:v>0.58860000000000001</c:v>
                </c:pt>
                <c:pt idx="3">
                  <c:v>0.63765000000000005</c:v>
                </c:pt>
                <c:pt idx="4">
                  <c:v>0.711225</c:v>
                </c:pt>
                <c:pt idx="5">
                  <c:v>0.76027500000000003</c:v>
                </c:pt>
                <c:pt idx="6">
                  <c:v>0.88290000000000002</c:v>
                </c:pt>
                <c:pt idx="7">
                  <c:v>0.93195000000000006</c:v>
                </c:pt>
                <c:pt idx="8">
                  <c:v>0.98100000000000009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CC-4AFE-A6B2-67AE2D47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769328"/>
        <c:axId val="176769808"/>
      </c:scatterChart>
      <c:valAx>
        <c:axId val="17676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69808"/>
        <c:crosses val="autoZero"/>
        <c:crossBetween val="midCat"/>
      </c:valAx>
      <c:valAx>
        <c:axId val="17676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Moment (N.m)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69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 vs</a:t>
            </a:r>
            <a:r>
              <a:rPr lang="en-US" baseline="0"/>
              <a:t> h (Partially submerged)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3465113735783027"/>
                  <c:y val="-0.6075032808398950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="1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y = -7.619x + 1.2141</a:t>
                    </a:r>
                    <a:endParaRPr lang="en-US" sz="1050" b="1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'Angle 20'!$F$3:$F$9</c:f>
              <c:numCache>
                <c:formatCode>General</c:formatCode>
                <c:ptCount val="7"/>
                <c:pt idx="0">
                  <c:v>0.155</c:v>
                </c:pt>
                <c:pt idx="1">
                  <c:v>0.14899999999999999</c:v>
                </c:pt>
                <c:pt idx="2">
                  <c:v>0.13500000000000001</c:v>
                </c:pt>
                <c:pt idx="3">
                  <c:v>0.129</c:v>
                </c:pt>
                <c:pt idx="4">
                  <c:v>0.121</c:v>
                </c:pt>
                <c:pt idx="5">
                  <c:v>0.111</c:v>
                </c:pt>
                <c:pt idx="6">
                  <c:v>0.10299999999999999</c:v>
                </c:pt>
              </c:numCache>
            </c:numRef>
          </c:xVal>
          <c:yVal>
            <c:numRef>
              <c:f>'Angle 20'!$H$3:$H$9</c:f>
              <c:numCache>
                <c:formatCode>0.000</c:formatCode>
                <c:ptCount val="7"/>
                <c:pt idx="0">
                  <c:v>4.9050000000000003E-2</c:v>
                </c:pt>
                <c:pt idx="1">
                  <c:v>9.8100000000000007E-2</c:v>
                </c:pt>
                <c:pt idx="2">
                  <c:v>0.14715</c:v>
                </c:pt>
                <c:pt idx="3">
                  <c:v>0.220725</c:v>
                </c:pt>
                <c:pt idx="4">
                  <c:v>0.26977500000000004</c:v>
                </c:pt>
                <c:pt idx="5">
                  <c:v>0.39240000000000003</c:v>
                </c:pt>
                <c:pt idx="6">
                  <c:v>0.44145000000000001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50-41EA-B81D-B8CCBA997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133616"/>
        <c:axId val="189481264"/>
      </c:scatterChart>
      <c:valAx>
        <c:axId val="22613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481264"/>
        <c:crosses val="autoZero"/>
        <c:crossBetween val="midCat"/>
      </c:valAx>
      <c:valAx>
        <c:axId val="18948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Moment (N.m)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133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 vs h (fully</a:t>
            </a:r>
            <a:r>
              <a:rPr lang="en-US" baseline="0"/>
              <a:t> submerged)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6.3226271381529559E-2"/>
                  <c:y val="-0.330975205487971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'Angle 0'!$F$12:$F$18</c:f>
              <c:numCache>
                <c:formatCode>General</c:formatCode>
                <c:ptCount val="7"/>
                <c:pt idx="0">
                  <c:v>9.5000000000000001E-2</c:v>
                </c:pt>
                <c:pt idx="1">
                  <c:v>8.8999999999999996E-2</c:v>
                </c:pt>
                <c:pt idx="2">
                  <c:v>8.2000000000000003E-2</c:v>
                </c:pt>
                <c:pt idx="3">
                  <c:v>0.08</c:v>
                </c:pt>
                <c:pt idx="4">
                  <c:v>7.3999999999999996E-2</c:v>
                </c:pt>
                <c:pt idx="5">
                  <c:v>7.0000000000000007E-2</c:v>
                </c:pt>
                <c:pt idx="6">
                  <c:v>6.3E-2</c:v>
                </c:pt>
              </c:numCache>
            </c:numRef>
          </c:xVal>
          <c:yVal>
            <c:numRef>
              <c:f>'Angle 0'!$H$12:$H$18</c:f>
              <c:numCache>
                <c:formatCode>0.000</c:formatCode>
                <c:ptCount val="7"/>
                <c:pt idx="0">
                  <c:v>0.66217500000000007</c:v>
                </c:pt>
                <c:pt idx="1">
                  <c:v>0.711225</c:v>
                </c:pt>
                <c:pt idx="2">
                  <c:v>0.76027500000000003</c:v>
                </c:pt>
                <c:pt idx="3">
                  <c:v>0.80932500000000007</c:v>
                </c:pt>
                <c:pt idx="4">
                  <c:v>0.858375</c:v>
                </c:pt>
                <c:pt idx="5">
                  <c:v>0.93195000000000006</c:v>
                </c:pt>
                <c:pt idx="6">
                  <c:v>0.98100000000000009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83-4DF9-AC4C-F75203CB8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069216"/>
        <c:axId val="1082070176"/>
      </c:scatterChart>
      <c:valAx>
        <c:axId val="108206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70176"/>
        <c:crosses val="autoZero"/>
        <c:crossBetween val="midCat"/>
      </c:valAx>
      <c:valAx>
        <c:axId val="108207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Moment</a:t>
                </a:r>
                <a:r>
                  <a:rPr lang="en-US" baseline="0"/>
                  <a:t> (N.m)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69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M vs h (Partially submerged)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4279346165441195"/>
                  <c:y val="-0.620830547289988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'Angle 0'!$F$3:$F$11</c:f>
              <c:numCache>
                <c:formatCode>General</c:formatCode>
                <c:ptCount val="9"/>
                <c:pt idx="0">
                  <c:v>0.156</c:v>
                </c:pt>
                <c:pt idx="1">
                  <c:v>0.14199999999999999</c:v>
                </c:pt>
                <c:pt idx="2">
                  <c:v>0.14000000000000001</c:v>
                </c:pt>
                <c:pt idx="3">
                  <c:v>0.13</c:v>
                </c:pt>
                <c:pt idx="4">
                  <c:v>0.123</c:v>
                </c:pt>
                <c:pt idx="5">
                  <c:v>0.12</c:v>
                </c:pt>
                <c:pt idx="6">
                  <c:v>0.112</c:v>
                </c:pt>
                <c:pt idx="7">
                  <c:v>0.109</c:v>
                </c:pt>
                <c:pt idx="8">
                  <c:v>0.10100000000000001</c:v>
                </c:pt>
              </c:numCache>
            </c:numRef>
          </c:xVal>
          <c:yVal>
            <c:numRef>
              <c:f>'Angle 0'!$H$3:$H$11</c:f>
              <c:numCache>
                <c:formatCode>0.000</c:formatCode>
                <c:ptCount val="9"/>
                <c:pt idx="0">
                  <c:v>0.12262500000000001</c:v>
                </c:pt>
                <c:pt idx="1">
                  <c:v>0.17167500000000002</c:v>
                </c:pt>
                <c:pt idx="2">
                  <c:v>0.220725</c:v>
                </c:pt>
                <c:pt idx="3">
                  <c:v>0.26977500000000004</c:v>
                </c:pt>
                <c:pt idx="4">
                  <c:v>0.31882500000000003</c:v>
                </c:pt>
                <c:pt idx="5">
                  <c:v>0.36787500000000001</c:v>
                </c:pt>
                <c:pt idx="6">
                  <c:v>0.44145000000000001</c:v>
                </c:pt>
                <c:pt idx="7">
                  <c:v>0.49050000000000005</c:v>
                </c:pt>
                <c:pt idx="8">
                  <c:v>0.61312500000000003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16-4CC4-ACF1-9A1BDA3D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613984"/>
        <c:axId val="233612544"/>
      </c:scatterChart>
      <c:valAx>
        <c:axId val="233613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612544"/>
        <c:crosses val="autoZero"/>
        <c:crossBetween val="midCat"/>
      </c:valAx>
      <c:valAx>
        <c:axId val="23361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Moment (N.m)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613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 vs h FULL</a:t>
            </a:r>
            <a:r>
              <a:rPr lang="en-US" baseline="0"/>
              <a:t> 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1.4900954444491517E-2"/>
                  <c:y val="-0.337543615871545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Kharbasheh!$F$5:$F$11</c:f>
              <c:numCache>
                <c:formatCode>General</c:formatCode>
                <c:ptCount val="7"/>
                <c:pt idx="0">
                  <c:v>9.5000000000000001E-2</c:v>
                </c:pt>
                <c:pt idx="1">
                  <c:v>8.8999999999999996E-2</c:v>
                </c:pt>
                <c:pt idx="2">
                  <c:v>8.2000000000000003E-2</c:v>
                </c:pt>
                <c:pt idx="3">
                  <c:v>0.08</c:v>
                </c:pt>
                <c:pt idx="4">
                  <c:v>7.3999999999999996E-2</c:v>
                </c:pt>
                <c:pt idx="5">
                  <c:v>7.0000000000000007E-2</c:v>
                </c:pt>
                <c:pt idx="6">
                  <c:v>6.3E-2</c:v>
                </c:pt>
              </c:numCache>
            </c:numRef>
          </c:xVal>
          <c:yVal>
            <c:numRef>
              <c:f>Kharbasheh!$H$5:$H$11</c:f>
              <c:numCache>
                <c:formatCode>0.000</c:formatCode>
                <c:ptCount val="7"/>
                <c:pt idx="0">
                  <c:v>0.66217500000000007</c:v>
                </c:pt>
                <c:pt idx="1">
                  <c:v>0.711225</c:v>
                </c:pt>
                <c:pt idx="2">
                  <c:v>0.76027500000000003</c:v>
                </c:pt>
                <c:pt idx="3">
                  <c:v>0.80932500000000007</c:v>
                </c:pt>
                <c:pt idx="4">
                  <c:v>0.858375</c:v>
                </c:pt>
                <c:pt idx="5">
                  <c:v>0.93195000000000006</c:v>
                </c:pt>
                <c:pt idx="6">
                  <c:v>0.98100000000000009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FD-4597-B8CD-497CDA2A0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6062208"/>
        <c:axId val="2046060288"/>
      </c:scatterChart>
      <c:valAx>
        <c:axId val="204606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060288"/>
        <c:crosses val="autoZero"/>
        <c:crossBetween val="midCat"/>
      </c:valAx>
      <c:valAx>
        <c:axId val="204606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062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 vs h FULL</a:t>
            </a:r>
            <a:r>
              <a:rPr lang="en-US" baseline="0"/>
              <a:t> 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3352466606547356"/>
                  <c:y val="-0.431117286809737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Kharbasheh!$F$14:$F$22</c:f>
              <c:numCache>
                <c:formatCode>General</c:formatCode>
                <c:ptCount val="9"/>
                <c:pt idx="0">
                  <c:v>9.9000000000000005E-2</c:v>
                </c:pt>
                <c:pt idx="1">
                  <c:v>9.5000000000000001E-2</c:v>
                </c:pt>
                <c:pt idx="2">
                  <c:v>8.8999999999999996E-2</c:v>
                </c:pt>
                <c:pt idx="3">
                  <c:v>8.3000000000000004E-2</c:v>
                </c:pt>
                <c:pt idx="4">
                  <c:v>7.8E-2</c:v>
                </c:pt>
                <c:pt idx="5">
                  <c:v>7.3999999999999996E-2</c:v>
                </c:pt>
                <c:pt idx="6">
                  <c:v>6.4000000000000001E-2</c:v>
                </c:pt>
                <c:pt idx="7">
                  <c:v>0.06</c:v>
                </c:pt>
                <c:pt idx="8">
                  <c:v>5.7000000000000002E-2</c:v>
                </c:pt>
              </c:numCache>
            </c:numRef>
          </c:xVal>
          <c:yVal>
            <c:numRef>
              <c:f>Kharbasheh!$H$14:$H$22</c:f>
              <c:numCache>
                <c:formatCode>0.000</c:formatCode>
                <c:ptCount val="9"/>
                <c:pt idx="0">
                  <c:v>0.49050000000000005</c:v>
                </c:pt>
                <c:pt idx="1">
                  <c:v>0.53955000000000009</c:v>
                </c:pt>
                <c:pt idx="2">
                  <c:v>0.58860000000000001</c:v>
                </c:pt>
                <c:pt idx="3">
                  <c:v>0.63765000000000005</c:v>
                </c:pt>
                <c:pt idx="4">
                  <c:v>0.711225</c:v>
                </c:pt>
                <c:pt idx="5">
                  <c:v>0.76027500000000003</c:v>
                </c:pt>
                <c:pt idx="6">
                  <c:v>0.88290000000000002</c:v>
                </c:pt>
                <c:pt idx="7">
                  <c:v>0.93195000000000006</c:v>
                </c:pt>
                <c:pt idx="8">
                  <c:v>0.98100000000000009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7CF-4119-910E-D40FE2928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6062208"/>
        <c:axId val="2046060288"/>
      </c:scatterChart>
      <c:valAx>
        <c:axId val="204606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060288"/>
        <c:crosses val="autoZero"/>
        <c:crossBetween val="midCat"/>
      </c:valAx>
      <c:valAx>
        <c:axId val="204606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062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M' vs h^3  </a:t>
            </a:r>
            <a:r>
              <a:rPr lang="az-Cyrl-AZ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Ѳ</a:t>
            </a:r>
            <a:r>
              <a:rPr lang="en-US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=</a:t>
            </a:r>
            <a:r>
              <a:rPr lang="en-US"/>
              <a:t>0°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7.518372703412074E-2"/>
                  <c:y val="-0.153813065033537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Kharbasheh!$K$5:$K$11</c:f>
              <c:numCache>
                <c:formatCode>General</c:formatCode>
                <c:ptCount val="7"/>
                <c:pt idx="0">
                  <c:v>8.5737500000000006E-4</c:v>
                </c:pt>
                <c:pt idx="1">
                  <c:v>7.0496899999999995E-4</c:v>
                </c:pt>
                <c:pt idx="2">
                  <c:v>5.5136800000000011E-4</c:v>
                </c:pt>
                <c:pt idx="3">
                  <c:v>5.1200000000000009E-4</c:v>
                </c:pt>
                <c:pt idx="4">
                  <c:v>4.0522399999999993E-4</c:v>
                </c:pt>
                <c:pt idx="5">
                  <c:v>3.430000000000001E-4</c:v>
                </c:pt>
                <c:pt idx="6">
                  <c:v>2.5004700000000004E-4</c:v>
                </c:pt>
              </c:numCache>
            </c:numRef>
          </c:xVal>
          <c:yVal>
            <c:numRef>
              <c:f>Kharbasheh!$J$5:$J$11</c:f>
              <c:numCache>
                <c:formatCode>0.000</c:formatCode>
                <c:ptCount val="7"/>
                <c:pt idx="0">
                  <c:v>1.98077025</c:v>
                </c:pt>
                <c:pt idx="1">
                  <c:v>1.9465405499999999</c:v>
                </c:pt>
                <c:pt idx="2">
                  <c:v>1.8984308999999999</c:v>
                </c:pt>
                <c:pt idx="3">
                  <c:v>1.919721</c:v>
                </c:pt>
                <c:pt idx="4">
                  <c:v>1.8854913</c:v>
                </c:pt>
                <c:pt idx="5">
                  <c:v>1.9035465</c:v>
                </c:pt>
                <c:pt idx="6">
                  <c:v>1.85543685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65-4C3B-B06A-A122843B5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071136"/>
        <c:axId val="1082069696"/>
      </c:scatterChart>
      <c:valAx>
        <c:axId val="1082071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h^3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69696"/>
        <c:crosses val="autoZero"/>
        <c:crossBetween val="midCat"/>
      </c:valAx>
      <c:valAx>
        <c:axId val="108206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M'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71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M' vs</a:t>
            </a:r>
            <a:r>
              <a:rPr lang="en-US" baseline="0"/>
              <a:t> h^3 </a:t>
            </a:r>
            <a:r>
              <a:rPr lang="az-Cyrl-AZ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Ѳ</a:t>
            </a:r>
            <a:r>
              <a:rPr lang="en-US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=</a:t>
            </a:r>
            <a:r>
              <a:rPr lang="en-US"/>
              <a:t>20°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3629024496937883"/>
                  <c:y val="-0.162286745406824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Kharbasheh!$K$14:$K$22</c:f>
              <c:numCache>
                <c:formatCode>General</c:formatCode>
                <c:ptCount val="9"/>
                <c:pt idx="0">
                  <c:v>9.702990000000001E-4</c:v>
                </c:pt>
                <c:pt idx="1">
                  <c:v>8.5737500000000006E-4</c:v>
                </c:pt>
                <c:pt idx="2">
                  <c:v>7.0496899999999995E-4</c:v>
                </c:pt>
                <c:pt idx="3">
                  <c:v>5.7178700000000014E-4</c:v>
                </c:pt>
                <c:pt idx="4">
                  <c:v>4.7455199999999999E-4</c:v>
                </c:pt>
                <c:pt idx="5">
                  <c:v>4.0522399999999993E-4</c:v>
                </c:pt>
                <c:pt idx="6">
                  <c:v>2.6214400000000002E-4</c:v>
                </c:pt>
                <c:pt idx="7">
                  <c:v>2.1599999999999999E-4</c:v>
                </c:pt>
                <c:pt idx="8">
                  <c:v>1.8519300000000003E-4</c:v>
                </c:pt>
              </c:numCache>
            </c:numRef>
          </c:xVal>
          <c:yVal>
            <c:numRef>
              <c:f>Kharbasheh!$J$14:$J$22</c:f>
              <c:numCache>
                <c:formatCode>0.000</c:formatCode>
                <c:ptCount val="9"/>
                <c:pt idx="0">
                  <c:v>1.8646150499999998</c:v>
                </c:pt>
                <c:pt idx="1">
                  <c:v>1.8581452500000002</c:v>
                </c:pt>
                <c:pt idx="2">
                  <c:v>1.8239155499999999</c:v>
                </c:pt>
                <c:pt idx="3">
                  <c:v>1.7896858500000001</c:v>
                </c:pt>
                <c:pt idx="4">
                  <c:v>1.7938611</c:v>
                </c:pt>
                <c:pt idx="5">
                  <c:v>1.7873912999999999</c:v>
                </c:pt>
                <c:pt idx="6">
                  <c:v>1.7712167999999999</c:v>
                </c:pt>
                <c:pt idx="7">
                  <c:v>1.7647469999999998</c:v>
                </c:pt>
                <c:pt idx="8">
                  <c:v>1.77215715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B1-43F3-9F25-0DCCBC741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071136"/>
        <c:axId val="1082069696"/>
      </c:scatterChart>
      <c:valAx>
        <c:axId val="1082071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h^3</a:t>
                </a:r>
                <a:endParaRPr lang="en-US" sz="105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69696"/>
        <c:crosses val="autoZero"/>
        <c:crossBetween val="midCat"/>
      </c:valAx>
      <c:valAx>
        <c:axId val="108206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M'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71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127000</xdr:rowOff>
    </xdr:from>
    <xdr:to>
      <xdr:col>17</xdr:col>
      <xdr:colOff>314325</xdr:colOff>
      <xdr:row>16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5B74CD-F4C2-9ED8-6173-E521EAAD56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73025</xdr:colOff>
      <xdr:row>16</xdr:row>
      <xdr:rowOff>88900</xdr:rowOff>
    </xdr:from>
    <xdr:to>
      <xdr:col>17</xdr:col>
      <xdr:colOff>377825</xdr:colOff>
      <xdr:row>31</xdr:row>
      <xdr:rowOff>165100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91D3D0-C66A-09A7-BA25-488C0DFCA6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466725</xdr:colOff>
      <xdr:row>1</xdr:row>
      <xdr:rowOff>76199</xdr:rowOff>
    </xdr:from>
    <xdr:to>
      <xdr:col>17</xdr:col>
      <xdr:colOff>418353</xdr:colOff>
      <xdr:row>16</xdr:row>
      <xdr:rowOff>29882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0CA09B9-8DCB-3A79-B7D9-1E76CFB9DB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463736</xdr:colOff>
      <xdr:row>17</xdr:row>
      <xdr:rowOff>37353</xdr:rowOff>
    </xdr:from>
    <xdr:to>
      <xdr:col>17</xdr:col>
      <xdr:colOff>455705</xdr:colOff>
      <xdr:row>32</xdr:row>
      <xdr:rowOff>78815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5BC2EBB-5337-B765-C524-15CF57F4D7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48847</xdr:colOff>
      <xdr:row>15</xdr:row>
      <xdr:rowOff>48219</xdr:rowOff>
    </xdr:from>
    <xdr:to>
      <xdr:col>27</xdr:col>
      <xdr:colOff>134955</xdr:colOff>
      <xdr:row>26</xdr:row>
      <xdr:rowOff>38868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4231E9-2213-0DA0-B115-557B0B8B16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123022</xdr:colOff>
      <xdr:row>0</xdr:row>
      <xdr:rowOff>109764</xdr:rowOff>
    </xdr:from>
    <xdr:to>
      <xdr:col>26</xdr:col>
      <xdr:colOff>593585</xdr:colOff>
      <xdr:row>11</xdr:row>
      <xdr:rowOff>97064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46CCCE-369B-4018-A00D-60B5D1EC4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345796</xdr:colOff>
      <xdr:row>1</xdr:row>
      <xdr:rowOff>83805</xdr:rowOff>
    </xdr:from>
    <xdr:to>
      <xdr:col>19</xdr:col>
      <xdr:colOff>43508</xdr:colOff>
      <xdr:row>16</xdr:row>
      <xdr:rowOff>160005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A5B4F6-0853-07C8-A95A-AD42D258BB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305428</xdr:colOff>
      <xdr:row>20</xdr:row>
      <xdr:rowOff>9559</xdr:rowOff>
    </xdr:from>
    <xdr:to>
      <xdr:col>19</xdr:col>
      <xdr:colOff>3140</xdr:colOff>
      <xdr:row>35</xdr:row>
      <xdr:rowOff>85759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22F0FC-61BA-4ABD-B8AA-776C92674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3842C-44E7-423E-8C97-070B021314FA}">
  <dimension ref="A1:H41"/>
  <sheetViews>
    <sheetView workbookViewId="0">
      <selection activeCell="S24" sqref="S24"/>
    </sheetView>
  </sheetViews>
  <sheetFormatPr defaultRowHeight="14" x14ac:dyDescent="0.35"/>
  <cols>
    <col min="1" max="1" width="17.54296875" style="1" customWidth="1"/>
    <col min="2" max="2" width="8.7265625" style="1"/>
    <col min="3" max="3" width="10.81640625" style="1" customWidth="1"/>
    <col min="4" max="4" width="12.1796875" style="1" customWidth="1"/>
    <col min="5" max="5" width="11" style="1" customWidth="1"/>
    <col min="6" max="6" width="11.26953125" style="1" customWidth="1"/>
    <col min="7" max="7" width="9.36328125" style="1" bestFit="1" customWidth="1"/>
    <col min="8" max="16384" width="8.7265625" style="1"/>
  </cols>
  <sheetData>
    <row r="1" spans="1:8" x14ac:dyDescent="0.35">
      <c r="C1" s="15" t="s">
        <v>19</v>
      </c>
      <c r="D1" s="15"/>
      <c r="E1" s="15"/>
      <c r="F1" s="15"/>
      <c r="G1" s="15"/>
      <c r="H1" s="15"/>
    </row>
    <row r="2" spans="1:8" x14ac:dyDescent="0.35">
      <c r="C2" s="4" t="s">
        <v>5</v>
      </c>
      <c r="D2" s="4" t="s">
        <v>6</v>
      </c>
      <c r="E2" s="4" t="s">
        <v>4</v>
      </c>
      <c r="F2" s="4" t="s">
        <v>7</v>
      </c>
      <c r="G2" s="4" t="s">
        <v>14</v>
      </c>
      <c r="H2" s="4" t="s">
        <v>8</v>
      </c>
    </row>
    <row r="3" spans="1:8" x14ac:dyDescent="0.35">
      <c r="C3" s="4">
        <v>20</v>
      </c>
      <c r="D3" s="2">
        <v>155</v>
      </c>
      <c r="E3" s="4">
        <f>C3/1000</f>
        <v>0.02</v>
      </c>
      <c r="F3" s="2">
        <f>D3/1000</f>
        <v>0.155</v>
      </c>
      <c r="G3" s="5">
        <v>100</v>
      </c>
      <c r="H3" s="6">
        <f>E3*9.81*0.25</f>
        <v>4.9050000000000003E-2</v>
      </c>
    </row>
    <row r="4" spans="1:8" x14ac:dyDescent="0.35">
      <c r="C4" s="4">
        <v>40</v>
      </c>
      <c r="D4" s="2">
        <v>149</v>
      </c>
      <c r="E4" s="4">
        <f t="shared" ref="E4:F18" si="0">C4/1000</f>
        <v>0.04</v>
      </c>
      <c r="F4" s="2">
        <f t="shared" si="0"/>
        <v>0.14899999999999999</v>
      </c>
      <c r="G4" s="5">
        <v>100</v>
      </c>
      <c r="H4" s="6">
        <f t="shared" ref="H4:H18" si="1">E4*9.81*0.25</f>
        <v>9.8100000000000007E-2</v>
      </c>
    </row>
    <row r="5" spans="1:8" x14ac:dyDescent="0.35">
      <c r="C5" s="4">
        <v>60</v>
      </c>
      <c r="D5" s="2">
        <v>135</v>
      </c>
      <c r="E5" s="4">
        <f t="shared" si="0"/>
        <v>0.06</v>
      </c>
      <c r="F5" s="2">
        <f t="shared" si="0"/>
        <v>0.13500000000000001</v>
      </c>
      <c r="G5" s="5">
        <v>100</v>
      </c>
      <c r="H5" s="6">
        <f t="shared" si="1"/>
        <v>0.14715</v>
      </c>
    </row>
    <row r="6" spans="1:8" x14ac:dyDescent="0.35">
      <c r="C6" s="4">
        <v>90</v>
      </c>
      <c r="D6" s="2">
        <v>129</v>
      </c>
      <c r="E6" s="4">
        <f t="shared" si="0"/>
        <v>0.09</v>
      </c>
      <c r="F6" s="2">
        <f t="shared" si="0"/>
        <v>0.129</v>
      </c>
      <c r="G6" s="5">
        <v>100</v>
      </c>
      <c r="H6" s="6">
        <f t="shared" si="1"/>
        <v>0.220725</v>
      </c>
    </row>
    <row r="7" spans="1:8" x14ac:dyDescent="0.35">
      <c r="C7" s="4">
        <v>110</v>
      </c>
      <c r="D7" s="2">
        <v>121</v>
      </c>
      <c r="E7" s="4">
        <f t="shared" si="0"/>
        <v>0.11</v>
      </c>
      <c r="F7" s="2">
        <f t="shared" si="0"/>
        <v>0.121</v>
      </c>
      <c r="G7" s="5">
        <v>100</v>
      </c>
      <c r="H7" s="6">
        <f t="shared" si="1"/>
        <v>0.26977500000000004</v>
      </c>
    </row>
    <row r="8" spans="1:8" x14ac:dyDescent="0.35">
      <c r="A8" s="14" t="s">
        <v>16</v>
      </c>
      <c r="C8" s="4">
        <v>160</v>
      </c>
      <c r="D8" s="2">
        <v>111</v>
      </c>
      <c r="E8" s="4">
        <f t="shared" si="0"/>
        <v>0.16</v>
      </c>
      <c r="F8" s="2">
        <f t="shared" si="0"/>
        <v>0.111</v>
      </c>
      <c r="G8" s="5">
        <v>100</v>
      </c>
      <c r="H8" s="6">
        <f t="shared" si="1"/>
        <v>0.39240000000000003</v>
      </c>
    </row>
    <row r="9" spans="1:8" x14ac:dyDescent="0.35">
      <c r="A9" s="14"/>
      <c r="C9" s="4">
        <v>180</v>
      </c>
      <c r="D9" s="2">
        <v>103</v>
      </c>
      <c r="E9" s="4">
        <f t="shared" si="0"/>
        <v>0.18</v>
      </c>
      <c r="F9" s="2">
        <f t="shared" si="0"/>
        <v>0.10299999999999999</v>
      </c>
      <c r="G9" s="5">
        <v>100</v>
      </c>
      <c r="H9" s="6">
        <f t="shared" si="1"/>
        <v>0.44145000000000001</v>
      </c>
    </row>
    <row r="10" spans="1:8" x14ac:dyDescent="0.35">
      <c r="A10" s="2" t="s">
        <v>18</v>
      </c>
      <c r="C10" s="4">
        <v>200</v>
      </c>
      <c r="D10" s="3">
        <v>99</v>
      </c>
      <c r="E10" s="4">
        <f t="shared" si="0"/>
        <v>0.2</v>
      </c>
      <c r="F10" s="3">
        <f t="shared" si="0"/>
        <v>9.9000000000000005E-2</v>
      </c>
      <c r="G10" s="5">
        <v>100</v>
      </c>
      <c r="H10" s="7">
        <f t="shared" si="1"/>
        <v>0.49050000000000005</v>
      </c>
    </row>
    <row r="11" spans="1:8" x14ac:dyDescent="0.35">
      <c r="C11" s="4">
        <v>220</v>
      </c>
      <c r="D11" s="3">
        <v>95</v>
      </c>
      <c r="E11" s="4">
        <f t="shared" si="0"/>
        <v>0.22</v>
      </c>
      <c r="F11" s="3">
        <f t="shared" si="0"/>
        <v>9.5000000000000001E-2</v>
      </c>
      <c r="G11" s="5">
        <v>100</v>
      </c>
      <c r="H11" s="7">
        <f t="shared" si="1"/>
        <v>0.53955000000000009</v>
      </c>
    </row>
    <row r="12" spans="1:8" x14ac:dyDescent="0.35">
      <c r="A12" s="13" t="s">
        <v>15</v>
      </c>
      <c r="C12" s="4">
        <v>240</v>
      </c>
      <c r="D12" s="3">
        <v>89</v>
      </c>
      <c r="E12" s="4">
        <f t="shared" si="0"/>
        <v>0.24</v>
      </c>
      <c r="F12" s="3">
        <f t="shared" si="0"/>
        <v>8.8999999999999996E-2</v>
      </c>
      <c r="G12" s="5">
        <v>100</v>
      </c>
      <c r="H12" s="7">
        <f t="shared" si="1"/>
        <v>0.58860000000000001</v>
      </c>
    </row>
    <row r="13" spans="1:8" x14ac:dyDescent="0.35">
      <c r="A13" s="13"/>
      <c r="C13" s="4">
        <v>260</v>
      </c>
      <c r="D13" s="3">
        <v>83</v>
      </c>
      <c r="E13" s="4">
        <f t="shared" si="0"/>
        <v>0.26</v>
      </c>
      <c r="F13" s="3">
        <f t="shared" si="0"/>
        <v>8.3000000000000004E-2</v>
      </c>
      <c r="G13" s="5">
        <v>100</v>
      </c>
      <c r="H13" s="7">
        <f t="shared" si="1"/>
        <v>0.63765000000000005</v>
      </c>
    </row>
    <row r="14" spans="1:8" x14ac:dyDescent="0.35">
      <c r="A14" s="3" t="s">
        <v>17</v>
      </c>
      <c r="C14" s="4">
        <v>290</v>
      </c>
      <c r="D14" s="3">
        <v>78</v>
      </c>
      <c r="E14" s="4">
        <f t="shared" si="0"/>
        <v>0.28999999999999998</v>
      </c>
      <c r="F14" s="3">
        <f t="shared" si="0"/>
        <v>7.8E-2</v>
      </c>
      <c r="G14" s="5">
        <v>100</v>
      </c>
      <c r="H14" s="7">
        <f t="shared" si="1"/>
        <v>0.711225</v>
      </c>
    </row>
    <row r="15" spans="1:8" x14ac:dyDescent="0.35">
      <c r="C15" s="4">
        <v>310</v>
      </c>
      <c r="D15" s="3">
        <v>74</v>
      </c>
      <c r="E15" s="4">
        <f t="shared" si="0"/>
        <v>0.31</v>
      </c>
      <c r="F15" s="3">
        <f t="shared" si="0"/>
        <v>7.3999999999999996E-2</v>
      </c>
      <c r="G15" s="5">
        <v>100</v>
      </c>
      <c r="H15" s="7">
        <f t="shared" si="1"/>
        <v>0.76027500000000003</v>
      </c>
    </row>
    <row r="16" spans="1:8" x14ac:dyDescent="0.35">
      <c r="C16" s="4">
        <v>360</v>
      </c>
      <c r="D16" s="3">
        <v>64</v>
      </c>
      <c r="E16" s="4">
        <f t="shared" si="0"/>
        <v>0.36</v>
      </c>
      <c r="F16" s="3">
        <f t="shared" si="0"/>
        <v>6.4000000000000001E-2</v>
      </c>
      <c r="G16" s="5">
        <v>100</v>
      </c>
      <c r="H16" s="7">
        <f t="shared" si="1"/>
        <v>0.88290000000000002</v>
      </c>
    </row>
    <row r="17" spans="1:8" x14ac:dyDescent="0.35">
      <c r="C17" s="4">
        <v>380</v>
      </c>
      <c r="D17" s="3">
        <v>60</v>
      </c>
      <c r="E17" s="4">
        <f t="shared" si="0"/>
        <v>0.38</v>
      </c>
      <c r="F17" s="3">
        <f t="shared" si="0"/>
        <v>0.06</v>
      </c>
      <c r="G17" s="5">
        <v>100</v>
      </c>
      <c r="H17" s="7">
        <f t="shared" si="1"/>
        <v>0.93195000000000006</v>
      </c>
    </row>
    <row r="18" spans="1:8" x14ac:dyDescent="0.35">
      <c r="C18" s="4">
        <v>400</v>
      </c>
      <c r="D18" s="3">
        <v>57</v>
      </c>
      <c r="E18" s="4">
        <f t="shared" si="0"/>
        <v>0.4</v>
      </c>
      <c r="F18" s="3">
        <f t="shared" si="0"/>
        <v>5.7000000000000002E-2</v>
      </c>
      <c r="G18" s="5">
        <v>100</v>
      </c>
      <c r="H18" s="7">
        <f t="shared" si="1"/>
        <v>0.98100000000000009</v>
      </c>
    </row>
    <row r="20" spans="1:8" x14ac:dyDescent="0.35">
      <c r="C20" s="2" t="s">
        <v>0</v>
      </c>
      <c r="D20" s="2" t="s">
        <v>1</v>
      </c>
      <c r="E20" s="2" t="s">
        <v>2</v>
      </c>
      <c r="F20" s="2" t="s">
        <v>3</v>
      </c>
    </row>
    <row r="21" spans="1:8" x14ac:dyDescent="0.35">
      <c r="C21" s="2">
        <v>100</v>
      </c>
      <c r="D21" s="2">
        <v>200</v>
      </c>
      <c r="E21" s="2">
        <v>75</v>
      </c>
      <c r="F21" s="2">
        <v>250</v>
      </c>
    </row>
    <row r="22" spans="1:8" x14ac:dyDescent="0.35">
      <c r="C22" s="2">
        <f>C21/1000</f>
        <v>0.1</v>
      </c>
      <c r="D22" s="2">
        <f t="shared" ref="D22:F22" si="2">D21/1000</f>
        <v>0.2</v>
      </c>
      <c r="E22" s="2">
        <f t="shared" si="2"/>
        <v>7.4999999999999997E-2</v>
      </c>
      <c r="F22" s="2">
        <f t="shared" si="2"/>
        <v>0.25</v>
      </c>
    </row>
    <row r="24" spans="1:8" x14ac:dyDescent="0.35">
      <c r="A24" s="1" t="s">
        <v>11</v>
      </c>
      <c r="B24" s="1" t="s">
        <v>12</v>
      </c>
      <c r="C24" s="1" t="s">
        <v>9</v>
      </c>
      <c r="D24" s="1" t="s">
        <v>10</v>
      </c>
    </row>
    <row r="25" spans="1:8" x14ac:dyDescent="0.35">
      <c r="A25" s="1">
        <f>C22^2</f>
        <v>1.0000000000000002E-2</v>
      </c>
      <c r="B25" s="1">
        <f>D22^2</f>
        <v>4.0000000000000008E-2</v>
      </c>
      <c r="C25" s="1">
        <f>(D22^2)-(C22^2)</f>
        <v>3.0000000000000006E-2</v>
      </c>
      <c r="D25" s="1">
        <f>(D22^3)-(C22^3)</f>
        <v>7.0000000000000019E-3</v>
      </c>
    </row>
    <row r="27" spans="1:8" x14ac:dyDescent="0.35">
      <c r="C27" s="1">
        <f>E22*C25</f>
        <v>2.2500000000000003E-3</v>
      </c>
    </row>
    <row r="31" spans="1:8" x14ac:dyDescent="0.35">
      <c r="C31" s="15" t="s">
        <v>19</v>
      </c>
      <c r="D31" s="15"/>
      <c r="E31" s="15"/>
      <c r="F31" s="15"/>
      <c r="G31" s="15"/>
      <c r="H31" s="15"/>
    </row>
    <row r="32" spans="1:8" x14ac:dyDescent="0.35">
      <c r="C32" s="4" t="s">
        <v>5</v>
      </c>
      <c r="D32" s="4" t="s">
        <v>6</v>
      </c>
      <c r="E32" s="4" t="s">
        <v>4</v>
      </c>
      <c r="F32" s="4" t="s">
        <v>7</v>
      </c>
      <c r="G32" s="4" t="s">
        <v>14</v>
      </c>
      <c r="H32" s="4" t="s">
        <v>8</v>
      </c>
    </row>
    <row r="33" spans="3:8" x14ac:dyDescent="0.35">
      <c r="C33" s="4">
        <v>200</v>
      </c>
      <c r="D33" s="3">
        <v>99</v>
      </c>
      <c r="E33" s="4">
        <f t="shared" ref="E33:E41" si="3">C33/1000</f>
        <v>0.2</v>
      </c>
      <c r="F33" s="3">
        <f t="shared" ref="F33:F41" si="4">D33/1000</f>
        <v>9.9000000000000005E-2</v>
      </c>
      <c r="G33" s="5">
        <v>100</v>
      </c>
      <c r="H33" s="7">
        <f t="shared" ref="H33:H41" si="5">E33*9.81*0.25</f>
        <v>0.49050000000000005</v>
      </c>
    </row>
    <row r="34" spans="3:8" x14ac:dyDescent="0.35">
      <c r="C34" s="4">
        <v>220</v>
      </c>
      <c r="D34" s="3">
        <v>95</v>
      </c>
      <c r="E34" s="4">
        <f t="shared" si="3"/>
        <v>0.22</v>
      </c>
      <c r="F34" s="3">
        <f t="shared" si="4"/>
        <v>9.5000000000000001E-2</v>
      </c>
      <c r="G34" s="5">
        <v>100</v>
      </c>
      <c r="H34" s="7">
        <f t="shared" si="5"/>
        <v>0.53955000000000009</v>
      </c>
    </row>
    <row r="35" spans="3:8" x14ac:dyDescent="0.35">
      <c r="C35" s="4">
        <v>240</v>
      </c>
      <c r="D35" s="3">
        <v>89</v>
      </c>
      <c r="E35" s="4">
        <f t="shared" si="3"/>
        <v>0.24</v>
      </c>
      <c r="F35" s="3">
        <f t="shared" si="4"/>
        <v>8.8999999999999996E-2</v>
      </c>
      <c r="G35" s="5">
        <v>100</v>
      </c>
      <c r="H35" s="7">
        <f t="shared" si="5"/>
        <v>0.58860000000000001</v>
      </c>
    </row>
    <row r="36" spans="3:8" x14ac:dyDescent="0.35">
      <c r="C36" s="4">
        <v>260</v>
      </c>
      <c r="D36" s="3">
        <v>83</v>
      </c>
      <c r="E36" s="4">
        <f t="shared" si="3"/>
        <v>0.26</v>
      </c>
      <c r="F36" s="3">
        <f t="shared" si="4"/>
        <v>8.3000000000000004E-2</v>
      </c>
      <c r="G36" s="5">
        <v>100</v>
      </c>
      <c r="H36" s="7">
        <f t="shared" si="5"/>
        <v>0.63765000000000005</v>
      </c>
    </row>
    <row r="37" spans="3:8" x14ac:dyDescent="0.35">
      <c r="C37" s="4">
        <v>290</v>
      </c>
      <c r="D37" s="3">
        <v>78</v>
      </c>
      <c r="E37" s="4">
        <f t="shared" si="3"/>
        <v>0.28999999999999998</v>
      </c>
      <c r="F37" s="3">
        <f t="shared" si="4"/>
        <v>7.8E-2</v>
      </c>
      <c r="G37" s="5">
        <v>100</v>
      </c>
      <c r="H37" s="7">
        <f t="shared" si="5"/>
        <v>0.711225</v>
      </c>
    </row>
    <row r="38" spans="3:8" x14ac:dyDescent="0.35">
      <c r="C38" s="4">
        <v>310</v>
      </c>
      <c r="D38" s="3">
        <v>74</v>
      </c>
      <c r="E38" s="4">
        <f t="shared" si="3"/>
        <v>0.31</v>
      </c>
      <c r="F38" s="3">
        <f t="shared" si="4"/>
        <v>7.3999999999999996E-2</v>
      </c>
      <c r="G38" s="5">
        <v>100</v>
      </c>
      <c r="H38" s="7">
        <f t="shared" si="5"/>
        <v>0.76027500000000003</v>
      </c>
    </row>
    <row r="39" spans="3:8" x14ac:dyDescent="0.35">
      <c r="C39" s="4">
        <v>360</v>
      </c>
      <c r="D39" s="3">
        <v>64</v>
      </c>
      <c r="E39" s="4">
        <f t="shared" si="3"/>
        <v>0.36</v>
      </c>
      <c r="F39" s="3">
        <f t="shared" si="4"/>
        <v>6.4000000000000001E-2</v>
      </c>
      <c r="G39" s="5">
        <v>100</v>
      </c>
      <c r="H39" s="7">
        <f t="shared" si="5"/>
        <v>0.88290000000000002</v>
      </c>
    </row>
    <row r="40" spans="3:8" x14ac:dyDescent="0.35">
      <c r="C40" s="4">
        <v>380</v>
      </c>
      <c r="D40" s="3">
        <v>60</v>
      </c>
      <c r="E40" s="4">
        <f t="shared" si="3"/>
        <v>0.38</v>
      </c>
      <c r="F40" s="3">
        <f t="shared" si="4"/>
        <v>0.06</v>
      </c>
      <c r="G40" s="5">
        <v>100</v>
      </c>
      <c r="H40" s="7">
        <f t="shared" si="5"/>
        <v>0.93195000000000006</v>
      </c>
    </row>
    <row r="41" spans="3:8" x14ac:dyDescent="0.35">
      <c r="C41" s="4">
        <v>400</v>
      </c>
      <c r="D41" s="3">
        <v>57</v>
      </c>
      <c r="E41" s="4">
        <f t="shared" si="3"/>
        <v>0.4</v>
      </c>
      <c r="F41" s="3">
        <f t="shared" si="4"/>
        <v>5.7000000000000002E-2</v>
      </c>
      <c r="G41" s="5">
        <v>100</v>
      </c>
      <c r="H41" s="7">
        <f t="shared" si="5"/>
        <v>0.98100000000000009</v>
      </c>
    </row>
  </sheetData>
  <mergeCells count="4">
    <mergeCell ref="A8:A9"/>
    <mergeCell ref="A12:A13"/>
    <mergeCell ref="C1:H1"/>
    <mergeCell ref="C31:H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7F2A5-5D1F-4354-86E5-6BD9C250DB0B}">
  <dimension ref="A1:H41"/>
  <sheetViews>
    <sheetView zoomScale="85" zoomScaleNormal="85" workbookViewId="0">
      <selection activeCell="S22" sqref="S22"/>
    </sheetView>
  </sheetViews>
  <sheetFormatPr defaultRowHeight="14" x14ac:dyDescent="0.35"/>
  <cols>
    <col min="1" max="1" width="17.54296875" style="1" customWidth="1"/>
    <col min="2" max="2" width="8.7265625" style="1"/>
    <col min="3" max="3" width="10.81640625" style="1" customWidth="1"/>
    <col min="4" max="4" width="12.1796875" style="1" customWidth="1"/>
    <col min="5" max="5" width="11" style="1" customWidth="1"/>
    <col min="6" max="6" width="11.26953125" style="1" customWidth="1"/>
    <col min="7" max="7" width="9.36328125" style="1" bestFit="1" customWidth="1"/>
    <col min="8" max="16384" width="8.7265625" style="1"/>
  </cols>
  <sheetData>
    <row r="1" spans="1:8" x14ac:dyDescent="0.35">
      <c r="C1" s="15" t="s">
        <v>13</v>
      </c>
      <c r="D1" s="15"/>
      <c r="E1" s="15"/>
      <c r="F1" s="15"/>
      <c r="G1" s="15"/>
      <c r="H1" s="15"/>
    </row>
    <row r="2" spans="1:8" x14ac:dyDescent="0.35">
      <c r="C2" s="4" t="s">
        <v>5</v>
      </c>
      <c r="D2" s="4" t="s">
        <v>6</v>
      </c>
      <c r="E2" s="4" t="s">
        <v>4</v>
      </c>
      <c r="F2" s="4" t="s">
        <v>7</v>
      </c>
      <c r="G2" s="4" t="s">
        <v>14</v>
      </c>
      <c r="H2" s="4" t="s">
        <v>8</v>
      </c>
    </row>
    <row r="3" spans="1:8" x14ac:dyDescent="0.35">
      <c r="C3" s="4">
        <v>50</v>
      </c>
      <c r="D3" s="2">
        <v>156</v>
      </c>
      <c r="E3" s="4">
        <f>C3/1000</f>
        <v>0.05</v>
      </c>
      <c r="F3" s="2">
        <f>D3/1000</f>
        <v>0.156</v>
      </c>
      <c r="G3" s="5">
        <v>100</v>
      </c>
      <c r="H3" s="5">
        <f>E3*9.81*0.25</f>
        <v>0.12262500000000001</v>
      </c>
    </row>
    <row r="4" spans="1:8" x14ac:dyDescent="0.35">
      <c r="C4" s="4">
        <v>70</v>
      </c>
      <c r="D4" s="2">
        <v>142</v>
      </c>
      <c r="E4" s="4">
        <f t="shared" ref="E4:E18" si="0">C4/1000</f>
        <v>7.0000000000000007E-2</v>
      </c>
      <c r="F4" s="2">
        <f t="shared" ref="F4:F18" si="1">D4/1000</f>
        <v>0.14199999999999999</v>
      </c>
      <c r="G4" s="5">
        <v>100</v>
      </c>
      <c r="H4" s="5">
        <f t="shared" ref="H4:H18" si="2">E4*9.81*0.25</f>
        <v>0.17167500000000002</v>
      </c>
    </row>
    <row r="5" spans="1:8" x14ac:dyDescent="0.35">
      <c r="C5" s="4">
        <v>90</v>
      </c>
      <c r="D5" s="2">
        <v>140</v>
      </c>
      <c r="E5" s="4">
        <f t="shared" si="0"/>
        <v>0.09</v>
      </c>
      <c r="F5" s="2">
        <f t="shared" si="1"/>
        <v>0.14000000000000001</v>
      </c>
      <c r="G5" s="5">
        <v>100</v>
      </c>
      <c r="H5" s="5">
        <f t="shared" si="2"/>
        <v>0.220725</v>
      </c>
    </row>
    <row r="6" spans="1:8" x14ac:dyDescent="0.35">
      <c r="C6" s="4">
        <v>110</v>
      </c>
      <c r="D6" s="2">
        <v>130</v>
      </c>
      <c r="E6" s="4">
        <f t="shared" si="0"/>
        <v>0.11</v>
      </c>
      <c r="F6" s="2">
        <f t="shared" si="1"/>
        <v>0.13</v>
      </c>
      <c r="G6" s="5">
        <v>100</v>
      </c>
      <c r="H6" s="5">
        <f t="shared" si="2"/>
        <v>0.26977500000000004</v>
      </c>
    </row>
    <row r="7" spans="1:8" x14ac:dyDescent="0.35">
      <c r="C7" s="4">
        <v>130</v>
      </c>
      <c r="D7" s="2">
        <v>123</v>
      </c>
      <c r="E7" s="4">
        <f t="shared" si="0"/>
        <v>0.13</v>
      </c>
      <c r="F7" s="2">
        <f t="shared" si="1"/>
        <v>0.123</v>
      </c>
      <c r="G7" s="5">
        <v>100</v>
      </c>
      <c r="H7" s="5">
        <f t="shared" si="2"/>
        <v>0.31882500000000003</v>
      </c>
    </row>
    <row r="8" spans="1:8" x14ac:dyDescent="0.35">
      <c r="A8" s="14" t="s">
        <v>16</v>
      </c>
      <c r="C8" s="4">
        <v>150</v>
      </c>
      <c r="D8" s="2">
        <v>120</v>
      </c>
      <c r="E8" s="4">
        <f t="shared" si="0"/>
        <v>0.15</v>
      </c>
      <c r="F8" s="2">
        <f t="shared" si="1"/>
        <v>0.12</v>
      </c>
      <c r="G8" s="5">
        <v>100</v>
      </c>
      <c r="H8" s="5">
        <f t="shared" si="2"/>
        <v>0.36787500000000001</v>
      </c>
    </row>
    <row r="9" spans="1:8" x14ac:dyDescent="0.35">
      <c r="A9" s="14"/>
      <c r="C9" s="4">
        <v>180</v>
      </c>
      <c r="D9" s="2">
        <v>112</v>
      </c>
      <c r="E9" s="4">
        <f t="shared" si="0"/>
        <v>0.18</v>
      </c>
      <c r="F9" s="2">
        <f t="shared" si="1"/>
        <v>0.112</v>
      </c>
      <c r="G9" s="5">
        <v>100</v>
      </c>
      <c r="H9" s="5">
        <f t="shared" si="2"/>
        <v>0.44145000000000001</v>
      </c>
    </row>
    <row r="10" spans="1:8" x14ac:dyDescent="0.35">
      <c r="A10" s="2" t="s">
        <v>18</v>
      </c>
      <c r="C10" s="4">
        <v>200</v>
      </c>
      <c r="D10" s="2">
        <v>109</v>
      </c>
      <c r="E10" s="4">
        <f t="shared" si="0"/>
        <v>0.2</v>
      </c>
      <c r="F10" s="2">
        <f t="shared" si="1"/>
        <v>0.109</v>
      </c>
      <c r="G10" s="5">
        <v>100</v>
      </c>
      <c r="H10" s="5">
        <f t="shared" si="2"/>
        <v>0.49050000000000005</v>
      </c>
    </row>
    <row r="11" spans="1:8" x14ac:dyDescent="0.35">
      <c r="C11" s="4">
        <v>250</v>
      </c>
      <c r="D11" s="2">
        <v>101</v>
      </c>
      <c r="E11" s="4">
        <f t="shared" si="0"/>
        <v>0.25</v>
      </c>
      <c r="F11" s="2">
        <f t="shared" si="1"/>
        <v>0.10100000000000001</v>
      </c>
      <c r="G11" s="5">
        <v>100</v>
      </c>
      <c r="H11" s="5">
        <f t="shared" si="2"/>
        <v>0.61312500000000003</v>
      </c>
    </row>
    <row r="12" spans="1:8" x14ac:dyDescent="0.35">
      <c r="A12" s="13" t="s">
        <v>15</v>
      </c>
      <c r="C12" s="4">
        <v>270</v>
      </c>
      <c r="D12" s="3">
        <v>95</v>
      </c>
      <c r="E12" s="4">
        <f t="shared" si="0"/>
        <v>0.27</v>
      </c>
      <c r="F12" s="3">
        <f t="shared" si="1"/>
        <v>9.5000000000000001E-2</v>
      </c>
      <c r="G12" s="5">
        <v>100</v>
      </c>
      <c r="H12" s="5">
        <f t="shared" si="2"/>
        <v>0.66217500000000007</v>
      </c>
    </row>
    <row r="13" spans="1:8" x14ac:dyDescent="0.35">
      <c r="A13" s="13"/>
      <c r="C13" s="4">
        <v>290</v>
      </c>
      <c r="D13" s="3">
        <v>89</v>
      </c>
      <c r="E13" s="4">
        <f t="shared" si="0"/>
        <v>0.28999999999999998</v>
      </c>
      <c r="F13" s="3">
        <f t="shared" si="1"/>
        <v>8.8999999999999996E-2</v>
      </c>
      <c r="G13" s="5">
        <v>100</v>
      </c>
      <c r="H13" s="5">
        <f t="shared" si="2"/>
        <v>0.711225</v>
      </c>
    </row>
    <row r="14" spans="1:8" x14ac:dyDescent="0.35">
      <c r="A14" s="3" t="s">
        <v>17</v>
      </c>
      <c r="C14" s="4">
        <v>310</v>
      </c>
      <c r="D14" s="3">
        <v>82</v>
      </c>
      <c r="E14" s="4">
        <f t="shared" si="0"/>
        <v>0.31</v>
      </c>
      <c r="F14" s="3">
        <f t="shared" si="1"/>
        <v>8.2000000000000003E-2</v>
      </c>
      <c r="G14" s="5">
        <v>100</v>
      </c>
      <c r="H14" s="5">
        <f t="shared" si="2"/>
        <v>0.76027500000000003</v>
      </c>
    </row>
    <row r="15" spans="1:8" x14ac:dyDescent="0.35">
      <c r="C15" s="4">
        <v>330</v>
      </c>
      <c r="D15" s="3">
        <v>80</v>
      </c>
      <c r="E15" s="4">
        <f t="shared" si="0"/>
        <v>0.33</v>
      </c>
      <c r="F15" s="3">
        <f t="shared" si="1"/>
        <v>0.08</v>
      </c>
      <c r="G15" s="5">
        <v>100</v>
      </c>
      <c r="H15" s="5">
        <f t="shared" si="2"/>
        <v>0.80932500000000007</v>
      </c>
    </row>
    <row r="16" spans="1:8" x14ac:dyDescent="0.35">
      <c r="C16" s="4">
        <v>350</v>
      </c>
      <c r="D16" s="3">
        <v>74</v>
      </c>
      <c r="E16" s="4">
        <f t="shared" si="0"/>
        <v>0.35</v>
      </c>
      <c r="F16" s="3">
        <f t="shared" si="1"/>
        <v>7.3999999999999996E-2</v>
      </c>
      <c r="G16" s="5">
        <v>100</v>
      </c>
      <c r="H16" s="5">
        <f t="shared" si="2"/>
        <v>0.858375</v>
      </c>
    </row>
    <row r="17" spans="1:8" x14ac:dyDescent="0.35">
      <c r="C17" s="4">
        <v>380</v>
      </c>
      <c r="D17" s="3">
        <v>70</v>
      </c>
      <c r="E17" s="4">
        <f t="shared" si="0"/>
        <v>0.38</v>
      </c>
      <c r="F17" s="3">
        <f t="shared" si="1"/>
        <v>7.0000000000000007E-2</v>
      </c>
      <c r="G17" s="5">
        <v>100</v>
      </c>
      <c r="H17" s="5">
        <f t="shared" si="2"/>
        <v>0.93195000000000006</v>
      </c>
    </row>
    <row r="18" spans="1:8" x14ac:dyDescent="0.35">
      <c r="C18" s="4">
        <v>400</v>
      </c>
      <c r="D18" s="3">
        <v>63</v>
      </c>
      <c r="E18" s="4">
        <f t="shared" si="0"/>
        <v>0.4</v>
      </c>
      <c r="F18" s="3">
        <f t="shared" si="1"/>
        <v>6.3E-2</v>
      </c>
      <c r="G18" s="5">
        <v>100</v>
      </c>
      <c r="H18" s="5">
        <f t="shared" si="2"/>
        <v>0.98100000000000009</v>
      </c>
    </row>
    <row r="20" spans="1:8" x14ac:dyDescent="0.35">
      <c r="C20" s="2" t="s">
        <v>0</v>
      </c>
      <c r="D20" s="2" t="s">
        <v>1</v>
      </c>
      <c r="E20" s="2" t="s">
        <v>2</v>
      </c>
      <c r="F20" s="2" t="s">
        <v>3</v>
      </c>
    </row>
    <row r="21" spans="1:8" x14ac:dyDescent="0.35">
      <c r="C21" s="2">
        <v>100</v>
      </c>
      <c r="D21" s="2">
        <v>200</v>
      </c>
      <c r="E21" s="2">
        <v>75</v>
      </c>
      <c r="F21" s="2">
        <v>250</v>
      </c>
    </row>
    <row r="22" spans="1:8" x14ac:dyDescent="0.35">
      <c r="C22" s="2">
        <f>C21/1000</f>
        <v>0.1</v>
      </c>
      <c r="D22" s="2">
        <f t="shared" ref="D22:F22" si="3">D21/1000</f>
        <v>0.2</v>
      </c>
      <c r="E22" s="2">
        <f t="shared" si="3"/>
        <v>7.4999999999999997E-2</v>
      </c>
      <c r="F22" s="2">
        <f t="shared" si="3"/>
        <v>0.25</v>
      </c>
    </row>
    <row r="24" spans="1:8" x14ac:dyDescent="0.35">
      <c r="A24" s="1" t="s">
        <v>11</v>
      </c>
      <c r="B24" s="1" t="s">
        <v>12</v>
      </c>
      <c r="C24" s="1" t="s">
        <v>9</v>
      </c>
      <c r="D24" s="1" t="s">
        <v>10</v>
      </c>
    </row>
    <row r="25" spans="1:8" x14ac:dyDescent="0.35">
      <c r="A25" s="1">
        <f>C22^2</f>
        <v>1.0000000000000002E-2</v>
      </c>
      <c r="B25" s="1">
        <f>D22^2</f>
        <v>4.0000000000000008E-2</v>
      </c>
      <c r="C25" s="1">
        <f>(D22^2)-(C22^2)</f>
        <v>3.0000000000000006E-2</v>
      </c>
      <c r="D25" s="1">
        <f>(D22^3)-(C22^3)</f>
        <v>7.0000000000000019E-3</v>
      </c>
    </row>
    <row r="28" spans="1:8" x14ac:dyDescent="0.35">
      <c r="C28" s="1">
        <f>C25*E22</f>
        <v>2.2500000000000003E-3</v>
      </c>
    </row>
    <row r="33" spans="2:7" x14ac:dyDescent="0.35">
      <c r="B33" s="15" t="s">
        <v>13</v>
      </c>
      <c r="C33" s="15"/>
      <c r="D33" s="15"/>
      <c r="E33" s="15"/>
      <c r="F33" s="15"/>
      <c r="G33" s="15"/>
    </row>
    <row r="34" spans="2:7" x14ac:dyDescent="0.35">
      <c r="B34" s="4" t="s">
        <v>5</v>
      </c>
      <c r="C34" s="4" t="s">
        <v>6</v>
      </c>
      <c r="D34" s="4" t="s">
        <v>4</v>
      </c>
      <c r="E34" s="4" t="s">
        <v>7</v>
      </c>
      <c r="F34" s="4" t="s">
        <v>14</v>
      </c>
      <c r="G34" s="4" t="s">
        <v>8</v>
      </c>
    </row>
    <row r="35" spans="2:7" x14ac:dyDescent="0.35">
      <c r="B35" s="4">
        <v>270</v>
      </c>
      <c r="C35" s="3">
        <v>95</v>
      </c>
      <c r="D35" s="4">
        <f t="shared" ref="D35:D41" si="4">B35/1000</f>
        <v>0.27</v>
      </c>
      <c r="E35" s="3">
        <f t="shared" ref="E35:E41" si="5">C35/1000</f>
        <v>9.5000000000000001E-2</v>
      </c>
      <c r="F35" s="5">
        <v>100</v>
      </c>
      <c r="G35" s="5">
        <f t="shared" ref="G35:G41" si="6">E35*9.81*0.25</f>
        <v>0.23298750000000001</v>
      </c>
    </row>
    <row r="36" spans="2:7" x14ac:dyDescent="0.35">
      <c r="B36" s="4">
        <v>290</v>
      </c>
      <c r="C36" s="3">
        <v>89</v>
      </c>
      <c r="D36" s="4">
        <f t="shared" si="4"/>
        <v>0.28999999999999998</v>
      </c>
      <c r="E36" s="3">
        <f t="shared" si="5"/>
        <v>8.8999999999999996E-2</v>
      </c>
      <c r="F36" s="5">
        <v>100</v>
      </c>
      <c r="G36" s="5">
        <f t="shared" si="6"/>
        <v>0.21827250000000001</v>
      </c>
    </row>
    <row r="37" spans="2:7" x14ac:dyDescent="0.35">
      <c r="B37" s="4">
        <v>310</v>
      </c>
      <c r="C37" s="3">
        <v>82</v>
      </c>
      <c r="D37" s="4">
        <f t="shared" si="4"/>
        <v>0.31</v>
      </c>
      <c r="E37" s="3">
        <f t="shared" si="5"/>
        <v>8.2000000000000003E-2</v>
      </c>
      <c r="F37" s="5">
        <v>100</v>
      </c>
      <c r="G37" s="5">
        <f t="shared" si="6"/>
        <v>0.20110500000000001</v>
      </c>
    </row>
    <row r="38" spans="2:7" x14ac:dyDescent="0.35">
      <c r="B38" s="4">
        <v>330</v>
      </c>
      <c r="C38" s="3">
        <v>80</v>
      </c>
      <c r="D38" s="4">
        <f t="shared" si="4"/>
        <v>0.33</v>
      </c>
      <c r="E38" s="3">
        <f t="shared" si="5"/>
        <v>0.08</v>
      </c>
      <c r="F38" s="5">
        <v>100</v>
      </c>
      <c r="G38" s="5">
        <f t="shared" si="6"/>
        <v>0.19620000000000001</v>
      </c>
    </row>
    <row r="39" spans="2:7" x14ac:dyDescent="0.35">
      <c r="B39" s="4">
        <v>350</v>
      </c>
      <c r="C39" s="3">
        <v>74</v>
      </c>
      <c r="D39" s="4">
        <f t="shared" si="4"/>
        <v>0.35</v>
      </c>
      <c r="E39" s="3">
        <f t="shared" si="5"/>
        <v>7.3999999999999996E-2</v>
      </c>
      <c r="F39" s="5">
        <v>100</v>
      </c>
      <c r="G39" s="5">
        <f t="shared" si="6"/>
        <v>0.18148500000000001</v>
      </c>
    </row>
    <row r="40" spans="2:7" x14ac:dyDescent="0.35">
      <c r="B40" s="4">
        <v>380</v>
      </c>
      <c r="C40" s="3">
        <v>70</v>
      </c>
      <c r="D40" s="4">
        <f t="shared" si="4"/>
        <v>0.38</v>
      </c>
      <c r="E40" s="3">
        <f t="shared" si="5"/>
        <v>7.0000000000000007E-2</v>
      </c>
      <c r="F40" s="5">
        <v>100</v>
      </c>
      <c r="G40" s="5">
        <f t="shared" si="6"/>
        <v>0.17167500000000002</v>
      </c>
    </row>
    <row r="41" spans="2:7" x14ac:dyDescent="0.35">
      <c r="B41" s="4">
        <v>400</v>
      </c>
      <c r="C41" s="3">
        <v>63</v>
      </c>
      <c r="D41" s="4">
        <f t="shared" si="4"/>
        <v>0.4</v>
      </c>
      <c r="E41" s="3">
        <f t="shared" si="5"/>
        <v>6.3E-2</v>
      </c>
      <c r="F41" s="5">
        <v>100</v>
      </c>
      <c r="G41" s="5">
        <f t="shared" si="6"/>
        <v>0.15450750000000002</v>
      </c>
    </row>
  </sheetData>
  <mergeCells count="4">
    <mergeCell ref="A12:A13"/>
    <mergeCell ref="A8:A9"/>
    <mergeCell ref="C1:H1"/>
    <mergeCell ref="B33:G33"/>
  </mergeCells>
  <phoneticPr fontId="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E1BE-268A-4E67-860A-2387A97A1441}">
  <dimension ref="C2:K26"/>
  <sheetViews>
    <sheetView tabSelected="1" zoomScale="91" workbookViewId="0">
      <selection activeCell="J35" sqref="J35"/>
    </sheetView>
  </sheetViews>
  <sheetFormatPr defaultRowHeight="14" x14ac:dyDescent="0.3"/>
  <cols>
    <col min="1" max="2" width="8.7265625" style="8"/>
    <col min="3" max="3" width="10.453125" style="8" customWidth="1"/>
    <col min="4" max="4" width="10.1796875" style="8" customWidth="1"/>
    <col min="5" max="5" width="12.54296875" style="8" customWidth="1"/>
    <col min="6" max="16384" width="8.7265625" style="8"/>
  </cols>
  <sheetData>
    <row r="2" spans="3:11" x14ac:dyDescent="0.3">
      <c r="C2" s="17" t="s">
        <v>15</v>
      </c>
      <c r="D2" s="17"/>
      <c r="E2" s="17"/>
      <c r="F2" s="17"/>
      <c r="G2" s="17"/>
      <c r="H2" s="17"/>
    </row>
    <row r="3" spans="3:11" x14ac:dyDescent="0.3">
      <c r="C3" s="16" t="s">
        <v>13</v>
      </c>
      <c r="D3" s="16"/>
      <c r="E3" s="16"/>
      <c r="F3" s="16"/>
      <c r="G3" s="16"/>
      <c r="H3" s="16"/>
      <c r="J3" s="1"/>
    </row>
    <row r="4" spans="3:11" x14ac:dyDescent="0.3">
      <c r="C4" s="9" t="s">
        <v>5</v>
      </c>
      <c r="D4" s="9" t="s">
        <v>6</v>
      </c>
      <c r="E4" s="9" t="s">
        <v>4</v>
      </c>
      <c r="F4" s="9" t="s">
        <v>7</v>
      </c>
      <c r="G4" s="9" t="s">
        <v>14</v>
      </c>
      <c r="H4" s="9" t="s">
        <v>8</v>
      </c>
      <c r="J4" s="9" t="s">
        <v>22</v>
      </c>
      <c r="K4" s="4" t="s">
        <v>23</v>
      </c>
    </row>
    <row r="5" spans="3:11" x14ac:dyDescent="0.3">
      <c r="C5" s="4">
        <v>270</v>
      </c>
      <c r="D5" s="3">
        <v>95</v>
      </c>
      <c r="E5" s="4">
        <f t="shared" ref="E5:F11" si="0">C5/1000</f>
        <v>0.27</v>
      </c>
      <c r="F5" s="3">
        <f t="shared" si="0"/>
        <v>9.5000000000000001E-2</v>
      </c>
      <c r="G5" s="5">
        <v>100</v>
      </c>
      <c r="H5" s="7">
        <f>E5*9.81*0.25</f>
        <v>0.66217500000000007</v>
      </c>
      <c r="J5" s="11">
        <f>H5+(9253.3*0.04*0.075*F5*0.5)</f>
        <v>1.98077025</v>
      </c>
      <c r="K5" s="12">
        <f>F5^3</f>
        <v>8.5737500000000006E-4</v>
      </c>
    </row>
    <row r="6" spans="3:11" x14ac:dyDescent="0.3">
      <c r="C6" s="4">
        <v>290</v>
      </c>
      <c r="D6" s="3">
        <v>89</v>
      </c>
      <c r="E6" s="4">
        <f t="shared" si="0"/>
        <v>0.28999999999999998</v>
      </c>
      <c r="F6" s="3">
        <f t="shared" si="0"/>
        <v>8.8999999999999996E-2</v>
      </c>
      <c r="G6" s="5">
        <v>100</v>
      </c>
      <c r="H6" s="7">
        <f>E6*9.81*0.25</f>
        <v>0.711225</v>
      </c>
      <c r="J6" s="11">
        <f t="shared" ref="J6:J11" si="1">H6+(9253.3*0.04*0.075*F6*0.5)</f>
        <v>1.9465405499999999</v>
      </c>
      <c r="K6" s="12">
        <f t="shared" ref="K6:K22" si="2">F6^3</f>
        <v>7.0496899999999995E-4</v>
      </c>
    </row>
    <row r="7" spans="3:11" x14ac:dyDescent="0.3">
      <c r="C7" s="4">
        <v>310</v>
      </c>
      <c r="D7" s="3">
        <v>82</v>
      </c>
      <c r="E7" s="4">
        <f t="shared" si="0"/>
        <v>0.31</v>
      </c>
      <c r="F7" s="3">
        <f t="shared" si="0"/>
        <v>8.2000000000000003E-2</v>
      </c>
      <c r="G7" s="5">
        <v>100</v>
      </c>
      <c r="H7" s="7">
        <f t="shared" ref="H7:H11" si="3">E7*9.81*0.25</f>
        <v>0.76027500000000003</v>
      </c>
      <c r="J7" s="11">
        <f t="shared" si="1"/>
        <v>1.8984308999999999</v>
      </c>
      <c r="K7" s="12">
        <f t="shared" si="2"/>
        <v>5.5136800000000011E-4</v>
      </c>
    </row>
    <row r="8" spans="3:11" x14ac:dyDescent="0.3">
      <c r="C8" s="4">
        <v>330</v>
      </c>
      <c r="D8" s="3">
        <v>80</v>
      </c>
      <c r="E8" s="4">
        <f t="shared" si="0"/>
        <v>0.33</v>
      </c>
      <c r="F8" s="3">
        <f t="shared" si="0"/>
        <v>0.08</v>
      </c>
      <c r="G8" s="5">
        <v>100</v>
      </c>
      <c r="H8" s="7">
        <f t="shared" si="3"/>
        <v>0.80932500000000007</v>
      </c>
      <c r="J8" s="11">
        <f t="shared" si="1"/>
        <v>1.919721</v>
      </c>
      <c r="K8" s="12">
        <f t="shared" si="2"/>
        <v>5.1200000000000009E-4</v>
      </c>
    </row>
    <row r="9" spans="3:11" x14ac:dyDescent="0.3">
      <c r="C9" s="4">
        <v>350</v>
      </c>
      <c r="D9" s="3">
        <v>74</v>
      </c>
      <c r="E9" s="4">
        <f t="shared" si="0"/>
        <v>0.35</v>
      </c>
      <c r="F9" s="3">
        <f t="shared" si="0"/>
        <v>7.3999999999999996E-2</v>
      </c>
      <c r="G9" s="5">
        <v>100</v>
      </c>
      <c r="H9" s="7">
        <f t="shared" si="3"/>
        <v>0.858375</v>
      </c>
      <c r="J9" s="11">
        <f t="shared" si="1"/>
        <v>1.8854913</v>
      </c>
      <c r="K9" s="12">
        <f t="shared" si="2"/>
        <v>4.0522399999999993E-4</v>
      </c>
    </row>
    <row r="10" spans="3:11" x14ac:dyDescent="0.3">
      <c r="C10" s="4">
        <v>380</v>
      </c>
      <c r="D10" s="3">
        <v>70</v>
      </c>
      <c r="E10" s="4">
        <f t="shared" si="0"/>
        <v>0.38</v>
      </c>
      <c r="F10" s="3">
        <f t="shared" si="0"/>
        <v>7.0000000000000007E-2</v>
      </c>
      <c r="G10" s="5">
        <v>100</v>
      </c>
      <c r="H10" s="7">
        <f t="shared" si="3"/>
        <v>0.93195000000000006</v>
      </c>
      <c r="J10" s="11">
        <f t="shared" si="1"/>
        <v>1.9035465</v>
      </c>
      <c r="K10" s="12">
        <f t="shared" si="2"/>
        <v>3.430000000000001E-4</v>
      </c>
    </row>
    <row r="11" spans="3:11" x14ac:dyDescent="0.3">
      <c r="C11" s="4">
        <v>400</v>
      </c>
      <c r="D11" s="3">
        <v>63</v>
      </c>
      <c r="E11" s="4">
        <f t="shared" si="0"/>
        <v>0.4</v>
      </c>
      <c r="F11" s="3">
        <f t="shared" si="0"/>
        <v>6.3E-2</v>
      </c>
      <c r="G11" s="5">
        <v>100</v>
      </c>
      <c r="H11" s="7">
        <f t="shared" si="3"/>
        <v>0.98100000000000009</v>
      </c>
      <c r="J11" s="11">
        <f t="shared" si="1"/>
        <v>1.85543685</v>
      </c>
      <c r="K11" s="12">
        <f t="shared" si="2"/>
        <v>2.5004700000000004E-4</v>
      </c>
    </row>
    <row r="12" spans="3:11" x14ac:dyDescent="0.3">
      <c r="C12" s="16" t="s">
        <v>19</v>
      </c>
      <c r="D12" s="16"/>
      <c r="E12" s="16"/>
      <c r="F12" s="16"/>
      <c r="G12" s="16"/>
      <c r="H12" s="16"/>
      <c r="J12" s="10"/>
      <c r="K12" s="10"/>
    </row>
    <row r="13" spans="3:11" x14ac:dyDescent="0.3">
      <c r="C13" s="9" t="s">
        <v>5</v>
      </c>
      <c r="D13" s="9" t="s">
        <v>6</v>
      </c>
      <c r="E13" s="9" t="s">
        <v>4</v>
      </c>
      <c r="F13" s="9" t="s">
        <v>7</v>
      </c>
      <c r="G13" s="9" t="s">
        <v>14</v>
      </c>
      <c r="H13" s="9" t="s">
        <v>8</v>
      </c>
      <c r="J13" s="10"/>
      <c r="K13" s="10"/>
    </row>
    <row r="14" spans="3:11" x14ac:dyDescent="0.3">
      <c r="C14" s="4">
        <v>200</v>
      </c>
      <c r="D14" s="3">
        <v>99</v>
      </c>
      <c r="E14" s="4">
        <f t="shared" ref="E14:F22" si="4">C14/1000</f>
        <v>0.2</v>
      </c>
      <c r="F14" s="3">
        <f t="shared" si="4"/>
        <v>9.9000000000000005E-2</v>
      </c>
      <c r="G14" s="5">
        <v>100</v>
      </c>
      <c r="H14" s="7">
        <f>E14*9.81*0.25</f>
        <v>0.49050000000000005</v>
      </c>
      <c r="J14" s="11">
        <f>H14+(9253.3*0.04*0.075*F14*0.5)</f>
        <v>1.8646150499999998</v>
      </c>
      <c r="K14" s="12">
        <f t="shared" si="2"/>
        <v>9.702990000000001E-4</v>
      </c>
    </row>
    <row r="15" spans="3:11" x14ac:dyDescent="0.3">
      <c r="C15" s="4">
        <v>220</v>
      </c>
      <c r="D15" s="3">
        <v>95</v>
      </c>
      <c r="E15" s="4">
        <f t="shared" si="4"/>
        <v>0.22</v>
      </c>
      <c r="F15" s="3">
        <f t="shared" si="4"/>
        <v>9.5000000000000001E-2</v>
      </c>
      <c r="G15" s="5">
        <v>100</v>
      </c>
      <c r="H15" s="7">
        <f t="shared" ref="H15:H22" si="5">E15*9.81*0.25</f>
        <v>0.53955000000000009</v>
      </c>
      <c r="J15" s="11">
        <f>H15+(9253.3*0.04*0.075*F15*0.5)</f>
        <v>1.8581452500000002</v>
      </c>
      <c r="K15" s="12">
        <f t="shared" si="2"/>
        <v>8.5737500000000006E-4</v>
      </c>
    </row>
    <row r="16" spans="3:11" x14ac:dyDescent="0.3">
      <c r="C16" s="4">
        <v>240</v>
      </c>
      <c r="D16" s="3">
        <v>89</v>
      </c>
      <c r="E16" s="4">
        <f t="shared" si="4"/>
        <v>0.24</v>
      </c>
      <c r="F16" s="3">
        <f t="shared" si="4"/>
        <v>8.8999999999999996E-2</v>
      </c>
      <c r="G16" s="5">
        <v>100</v>
      </c>
      <c r="H16" s="7">
        <f t="shared" si="5"/>
        <v>0.58860000000000001</v>
      </c>
      <c r="J16" s="11">
        <f t="shared" ref="J16:J21" si="6">H16+(9253.3*0.04*0.075*F16*0.5)</f>
        <v>1.8239155499999999</v>
      </c>
      <c r="K16" s="12">
        <f t="shared" si="2"/>
        <v>7.0496899999999995E-4</v>
      </c>
    </row>
    <row r="17" spans="3:11" x14ac:dyDescent="0.3">
      <c r="C17" s="4">
        <v>260</v>
      </c>
      <c r="D17" s="3">
        <v>83</v>
      </c>
      <c r="E17" s="4">
        <f t="shared" si="4"/>
        <v>0.26</v>
      </c>
      <c r="F17" s="3">
        <f t="shared" si="4"/>
        <v>8.3000000000000004E-2</v>
      </c>
      <c r="G17" s="5">
        <v>100</v>
      </c>
      <c r="H17" s="7">
        <f t="shared" si="5"/>
        <v>0.63765000000000005</v>
      </c>
      <c r="J17" s="11">
        <f t="shared" si="6"/>
        <v>1.7896858500000001</v>
      </c>
      <c r="K17" s="12">
        <f t="shared" si="2"/>
        <v>5.7178700000000014E-4</v>
      </c>
    </row>
    <row r="18" spans="3:11" x14ac:dyDescent="0.3">
      <c r="C18" s="4">
        <v>290</v>
      </c>
      <c r="D18" s="3">
        <v>78</v>
      </c>
      <c r="E18" s="4">
        <f t="shared" si="4"/>
        <v>0.28999999999999998</v>
      </c>
      <c r="F18" s="3">
        <f t="shared" si="4"/>
        <v>7.8E-2</v>
      </c>
      <c r="G18" s="5">
        <v>100</v>
      </c>
      <c r="H18" s="7">
        <f t="shared" si="5"/>
        <v>0.711225</v>
      </c>
      <c r="J18" s="11">
        <f t="shared" si="6"/>
        <v>1.7938611</v>
      </c>
      <c r="K18" s="12">
        <f t="shared" si="2"/>
        <v>4.7455199999999999E-4</v>
      </c>
    </row>
    <row r="19" spans="3:11" x14ac:dyDescent="0.3">
      <c r="C19" s="4">
        <v>310</v>
      </c>
      <c r="D19" s="3">
        <v>74</v>
      </c>
      <c r="E19" s="4">
        <f t="shared" si="4"/>
        <v>0.31</v>
      </c>
      <c r="F19" s="3">
        <f t="shared" si="4"/>
        <v>7.3999999999999996E-2</v>
      </c>
      <c r="G19" s="5">
        <v>100</v>
      </c>
      <c r="H19" s="7">
        <f t="shared" si="5"/>
        <v>0.76027500000000003</v>
      </c>
      <c r="J19" s="11">
        <f t="shared" si="6"/>
        <v>1.7873912999999999</v>
      </c>
      <c r="K19" s="12">
        <f t="shared" si="2"/>
        <v>4.0522399999999993E-4</v>
      </c>
    </row>
    <row r="20" spans="3:11" x14ac:dyDescent="0.3">
      <c r="C20" s="4">
        <v>360</v>
      </c>
      <c r="D20" s="3">
        <v>64</v>
      </c>
      <c r="E20" s="4">
        <f t="shared" si="4"/>
        <v>0.36</v>
      </c>
      <c r="F20" s="3">
        <f t="shared" si="4"/>
        <v>6.4000000000000001E-2</v>
      </c>
      <c r="G20" s="5">
        <v>100</v>
      </c>
      <c r="H20" s="7">
        <f t="shared" si="5"/>
        <v>0.88290000000000002</v>
      </c>
      <c r="J20" s="11">
        <f t="shared" si="6"/>
        <v>1.7712167999999999</v>
      </c>
      <c r="K20" s="12">
        <f t="shared" si="2"/>
        <v>2.6214400000000002E-4</v>
      </c>
    </row>
    <row r="21" spans="3:11" x14ac:dyDescent="0.3">
      <c r="C21" s="4">
        <v>380</v>
      </c>
      <c r="D21" s="3">
        <v>60</v>
      </c>
      <c r="E21" s="4">
        <f t="shared" si="4"/>
        <v>0.38</v>
      </c>
      <c r="F21" s="3">
        <f t="shared" si="4"/>
        <v>0.06</v>
      </c>
      <c r="G21" s="5">
        <v>100</v>
      </c>
      <c r="H21" s="7">
        <f t="shared" si="5"/>
        <v>0.93195000000000006</v>
      </c>
      <c r="J21" s="11">
        <f t="shared" si="6"/>
        <v>1.7647469999999998</v>
      </c>
      <c r="K21" s="12">
        <f t="shared" si="2"/>
        <v>2.1599999999999999E-4</v>
      </c>
    </row>
    <row r="22" spans="3:11" x14ac:dyDescent="0.3">
      <c r="C22" s="4">
        <v>400</v>
      </c>
      <c r="D22" s="3">
        <v>57</v>
      </c>
      <c r="E22" s="4">
        <f t="shared" si="4"/>
        <v>0.4</v>
      </c>
      <c r="F22" s="3">
        <f t="shared" si="4"/>
        <v>5.7000000000000002E-2</v>
      </c>
      <c r="G22" s="5">
        <v>100</v>
      </c>
      <c r="H22" s="7">
        <f t="shared" si="5"/>
        <v>0.98100000000000009</v>
      </c>
      <c r="J22" s="11">
        <f>H22+(9253.3*0.04*0.075*F22*0.5)</f>
        <v>1.77215715</v>
      </c>
      <c r="K22" s="12">
        <f t="shared" si="2"/>
        <v>1.8519300000000003E-4</v>
      </c>
    </row>
    <row r="25" spans="3:11" x14ac:dyDescent="0.3">
      <c r="C25" s="8" t="s">
        <v>21</v>
      </c>
      <c r="D25" s="8">
        <v>4.0000000000000008E-2</v>
      </c>
    </row>
    <row r="26" spans="3:11" x14ac:dyDescent="0.3">
      <c r="C26" s="8" t="s">
        <v>20</v>
      </c>
      <c r="D26" s="8">
        <v>7.4999999999999997E-2</v>
      </c>
    </row>
  </sheetData>
  <mergeCells count="3">
    <mergeCell ref="C3:H3"/>
    <mergeCell ref="C2:H2"/>
    <mergeCell ref="C12:H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Angle 20</vt:lpstr>
      <vt:lpstr>Angle 0</vt:lpstr>
      <vt:lpstr>Kharbasheh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Majd Raddad</dc:creator>
  <cp:lastModifiedBy>Majd Raddad</cp:lastModifiedBy>
  <dcterms:created xsi:type="dcterms:W3CDTF">2024-04-11T20:49:30Z</dcterms:created>
  <dcterms:modified xsi:type="dcterms:W3CDTF">2024-04-14T23:19:46Z</dcterms:modified>
</cp:coreProperties>
</file>