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jda\Desktop\Fluid Lab\"/>
    </mc:Choice>
  </mc:AlternateContent>
  <xr:revisionPtr revIDLastSave="0" documentId="8_{F9286C98-972C-4125-940C-9E109081B84C}" xr6:coauthVersionLast="47" xr6:coauthVersionMax="47" xr10:uidLastSave="{00000000-0000-0000-0000-000000000000}"/>
  <bookViews>
    <workbookView xWindow="-110" yWindow="-110" windowWidth="25820" windowHeight="13900" xr2:uid="{26340007-C902-4DB5-A547-506350D001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3" i="1"/>
  <c r="H18" i="1"/>
  <c r="F19" i="1"/>
  <c r="F18" i="1"/>
  <c r="H16" i="1"/>
  <c r="H14" i="1"/>
  <c r="J4" i="1"/>
  <c r="J5" i="1"/>
  <c r="J6" i="1"/>
  <c r="J7" i="1"/>
  <c r="J8" i="1"/>
  <c r="J9" i="1"/>
  <c r="J10" i="1"/>
  <c r="J3" i="1"/>
  <c r="I4" i="1"/>
  <c r="I5" i="1"/>
  <c r="I6" i="1"/>
  <c r="I7" i="1"/>
  <c r="I8" i="1"/>
  <c r="I9" i="1"/>
  <c r="I10" i="1"/>
  <c r="I3" i="1"/>
  <c r="H4" i="1"/>
  <c r="H5" i="1"/>
  <c r="H6" i="1"/>
  <c r="H7" i="1"/>
  <c r="H8" i="1"/>
  <c r="H9" i="1"/>
  <c r="H10" i="1"/>
  <c r="H3" i="1"/>
  <c r="G3" i="1"/>
  <c r="G5" i="1"/>
  <c r="G6" i="1"/>
  <c r="G7" i="1"/>
  <c r="G8" i="1"/>
  <c r="G9" i="1"/>
  <c r="G10" i="1"/>
  <c r="G4" i="1"/>
  <c r="F16" i="1"/>
  <c r="F17" i="1"/>
  <c r="F4" i="1"/>
  <c r="F5" i="1"/>
  <c r="F6" i="1"/>
  <c r="F7" i="1"/>
  <c r="F8" i="1"/>
  <c r="F9" i="1"/>
  <c r="F10" i="1"/>
  <c r="F3" i="1"/>
</calcChain>
</file>

<file path=xl/sharedStrings.xml><?xml version="1.0" encoding="utf-8"?>
<sst xmlns="http://schemas.openxmlformats.org/spreadsheetml/2006/main" count="22" uniqueCount="18">
  <si>
    <t>Run</t>
  </si>
  <si>
    <t>time(sec)</t>
  </si>
  <si>
    <t>Hc(mm)</t>
  </si>
  <si>
    <t>Ho(mm)</t>
  </si>
  <si>
    <t>Cu</t>
  </si>
  <si>
    <t>D0(mm)</t>
  </si>
  <si>
    <t>Dc(mm)</t>
  </si>
  <si>
    <t>ac(mm2)</t>
  </si>
  <si>
    <t>a0(mm2)</t>
  </si>
  <si>
    <t>Qact(m^3/sec)</t>
  </si>
  <si>
    <t>Cd</t>
  </si>
  <si>
    <t>Qtheo(m^3/sec)</t>
  </si>
  <si>
    <r>
      <t>u</t>
    </r>
    <r>
      <rPr>
        <sz val="10"/>
        <color theme="1"/>
        <rFont val="Times New Roman"/>
        <family val="1"/>
      </rPr>
      <t xml:space="preserve">0 </t>
    </r>
    <r>
      <rPr>
        <sz val="14"/>
        <color theme="1"/>
        <rFont val="Times New Roman"/>
        <family val="1"/>
      </rPr>
      <t>(m/s)</t>
    </r>
  </si>
  <si>
    <t>√(𝐻0 ) (mm)</t>
  </si>
  <si>
    <t>Cc</t>
  </si>
  <si>
    <t>Cd (Cu*Cc)</t>
  </si>
  <si>
    <r>
      <rPr>
        <sz val="12"/>
        <color theme="1"/>
        <rFont val="Times New Roman"/>
        <family val="1"/>
      </rPr>
      <t>Cd</t>
    </r>
    <r>
      <rPr>
        <sz val="14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(from the plotting slope)</t>
    </r>
  </si>
  <si>
    <r>
      <t>u</t>
    </r>
    <r>
      <rPr>
        <sz val="10"/>
        <color theme="1"/>
        <rFont val="Times New Roman"/>
        <family val="1"/>
      </rPr>
      <t xml:space="preserve">c </t>
    </r>
    <r>
      <rPr>
        <sz val="12"/>
        <color theme="1"/>
        <rFont val="Times New Roman"/>
        <family val="1"/>
      </rPr>
      <t>(m/s)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</si>
</sst>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000000"/>
    <numFmt numFmtId="173" formatCode="0.0000"/>
    <numFmt numFmtId="174" formatCode="0.000"/>
  </numFmts>
  <fonts count="4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3" fontId="1" fillId="0" borderId="1" xfId="0" applyNumberFormat="1" applyFont="1" applyBorder="1" applyAlignment="1">
      <alignment horizontal="center" vertical="center"/>
    </xf>
    <xf numFmtId="174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3" fontId="1" fillId="3" borderId="1" xfId="0" applyNumberFormat="1" applyFont="1" applyFill="1" applyBorder="1" applyAlignment="1">
      <alignment horizontal="center" vertical="center"/>
    </xf>
    <xf numFmtId="174" fontId="1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5.9571522309711286E-2"/>
                  <c:y val="-5.249416739574219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Sheet1!$K$3:$K$10</c:f>
              <c:numCache>
                <c:formatCode>0.000</c:formatCode>
                <c:ptCount val="8"/>
                <c:pt idx="0">
                  <c:v>0.6180614856144977</c:v>
                </c:pt>
                <c:pt idx="1">
                  <c:v>0.59581876439064918</c:v>
                </c:pt>
                <c:pt idx="2">
                  <c:v>0.5830951894845301</c:v>
                </c:pt>
                <c:pt idx="3">
                  <c:v>0.57008771254956903</c:v>
                </c:pt>
                <c:pt idx="4">
                  <c:v>0.55946402922797456</c:v>
                </c:pt>
                <c:pt idx="5">
                  <c:v>0.54772255750516607</c:v>
                </c:pt>
                <c:pt idx="6">
                  <c:v>0.53851648071345037</c:v>
                </c:pt>
                <c:pt idx="7">
                  <c:v>0.49497474683058329</c:v>
                </c:pt>
              </c:numCache>
            </c:numRef>
          </c:xVal>
          <c:yVal>
            <c:numRef>
              <c:f>Sheet1!$F$3:$F$10</c:f>
              <c:numCache>
                <c:formatCode>0.0000000</c:formatCode>
                <c:ptCount val="8"/>
                <c:pt idx="0">
                  <c:v>2.4390243902439024E-4</c:v>
                </c:pt>
                <c:pt idx="1">
                  <c:v>2.3166023166023165E-4</c:v>
                </c:pt>
                <c:pt idx="2">
                  <c:v>2.3032629558541266E-4</c:v>
                </c:pt>
                <c:pt idx="3">
                  <c:v>2.2556390977443609E-4</c:v>
                </c:pt>
                <c:pt idx="4">
                  <c:v>2.2099447513812155E-4</c:v>
                </c:pt>
                <c:pt idx="5">
                  <c:v>2.1582733812949641E-4</c:v>
                </c:pt>
                <c:pt idx="6">
                  <c:v>2.1352313167259787E-4</c:v>
                </c:pt>
                <c:pt idx="7">
                  <c:v>2.0033388981636059E-4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33-4AEA-8EFF-DD46E7F91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55999"/>
        <c:axId val="8088607"/>
      </c:scatterChart>
      <c:valAx>
        <c:axId val="15655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8607"/>
        <c:crosses val="autoZero"/>
        <c:crossBetween val="midCat"/>
      </c:valAx>
      <c:valAx>
        <c:axId val="808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559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187325</xdr:colOff>
      <xdr:row>11</xdr:row>
      <xdr:rowOff>146050</xdr:rowOff>
    </xdr:from>
    <xdr:to>
      <xdr:col>16</xdr:col>
      <xdr:colOff>200025</xdr:colOff>
      <xdr:row>25</xdr:row>
      <xdr:rowOff>6350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7751442-8BB0-85C4-5E6F-BF26072B13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5DADF-AF76-48D0-8B63-A1FF284DB673}">
  <dimension ref="B2:K19"/>
  <sheetViews>
    <sheetView tabSelected="1" workbookViewId="0">
      <selection activeCell="Q7" sqref="Q7"/>
    </sheetView>
  </sheetViews>
  <sheetFormatPr defaultRowHeight="15.5" x14ac:dyDescent="0.35"/>
  <cols>
    <col min="1" max="2" width="8.7265625" style="1"/>
    <col min="3" max="3" width="11.6328125" style="1" customWidth="1"/>
    <col min="4" max="4" width="10.36328125" style="1" customWidth="1"/>
    <col min="5" max="5" width="13.90625" style="1" customWidth="1"/>
    <col min="6" max="6" width="15.81640625" style="1" customWidth="1"/>
    <col min="7" max="7" width="21.453125" style="1" customWidth="1"/>
    <col min="8" max="8" width="9.81640625" style="1" customWidth="1"/>
    <col min="9" max="10" width="8.7265625" style="1"/>
    <col min="11" max="11" width="12.90625" style="1" customWidth="1"/>
    <col min="12" max="16384" width="8.7265625" style="1"/>
  </cols>
  <sheetData>
    <row r="2" spans="2:11" ht="18" x14ac:dyDescent="0.35">
      <c r="B2" s="4" t="s">
        <v>0</v>
      </c>
      <c r="C2" s="5" t="s">
        <v>1</v>
      </c>
      <c r="D2" s="5" t="s">
        <v>2</v>
      </c>
      <c r="E2" s="5" t="s">
        <v>3</v>
      </c>
      <c r="F2" s="5" t="s">
        <v>9</v>
      </c>
      <c r="G2" s="5" t="s">
        <v>11</v>
      </c>
      <c r="H2" s="5" t="s">
        <v>12</v>
      </c>
      <c r="I2" s="4" t="s">
        <v>10</v>
      </c>
      <c r="J2" s="4" t="s">
        <v>4</v>
      </c>
      <c r="K2" s="5" t="s">
        <v>13</v>
      </c>
    </row>
    <row r="3" spans="2:11" ht="18" x14ac:dyDescent="0.35">
      <c r="B3" s="6">
        <v>1</v>
      </c>
      <c r="C3" s="7">
        <v>49.2</v>
      </c>
      <c r="D3" s="7">
        <v>362</v>
      </c>
      <c r="E3" s="7">
        <v>382</v>
      </c>
      <c r="F3" s="8">
        <f>12/(1000*C3)</f>
        <v>2.4390243902439024E-4</v>
      </c>
      <c r="G3" s="8">
        <f>(SQRT(2*9.81*(E3/1000)))*(F16/1000000)</f>
        <v>3.6319306253839568E-4</v>
      </c>
      <c r="H3" s="9">
        <f>(SQRT(2*9.81*(E3/1000)))</f>
        <v>2.7376705426329151</v>
      </c>
      <c r="I3" s="9">
        <f>F3/G3</f>
        <v>0.67155037962380026</v>
      </c>
      <c r="J3" s="10">
        <f>SQRT(D3/E3)</f>
        <v>0.97347007096139915</v>
      </c>
      <c r="K3" s="11">
        <f>SQRT(E3/1000)</f>
        <v>0.6180614856144977</v>
      </c>
    </row>
    <row r="4" spans="2:11" ht="18" x14ac:dyDescent="0.35">
      <c r="B4" s="6">
        <v>2</v>
      </c>
      <c r="C4" s="7">
        <v>51.8</v>
      </c>
      <c r="D4" s="7">
        <v>362</v>
      </c>
      <c r="E4" s="7">
        <v>355</v>
      </c>
      <c r="F4" s="8">
        <f t="shared" ref="F4:F10" si="0">12/(1000*C4)</f>
        <v>2.3166023166023165E-4</v>
      </c>
      <c r="G4" s="8">
        <f>(SQRT(2*9.81*(E4/1000)))*(132.665/1000000)</f>
        <v>3.5012251498203804E-4</v>
      </c>
      <c r="H4" s="9">
        <f t="shared" ref="H4:H10" si="1">(SQRT(2*9.81*(E4/1000)))</f>
        <v>2.6391475896584486</v>
      </c>
      <c r="I4" s="9">
        <f t="shared" ref="I4:I10" si="2">F4/G4</f>
        <v>0.66165476868037543</v>
      </c>
      <c r="J4" s="10">
        <f t="shared" ref="J4:J10" si="3">SQRT(D4/E4)</f>
        <v>1.0098110268060827</v>
      </c>
      <c r="K4" s="11">
        <f t="shared" ref="K4:K10" si="4">SQRT(E4/1000)</f>
        <v>0.59581876439064918</v>
      </c>
    </row>
    <row r="5" spans="2:11" ht="18" x14ac:dyDescent="0.35">
      <c r="B5" s="6">
        <v>3</v>
      </c>
      <c r="C5" s="7">
        <v>52.1</v>
      </c>
      <c r="D5" s="7">
        <v>362</v>
      </c>
      <c r="E5" s="7">
        <v>340</v>
      </c>
      <c r="F5" s="8">
        <f t="shared" si="0"/>
        <v>2.3032629558541266E-4</v>
      </c>
      <c r="G5" s="8">
        <f t="shared" ref="G5:G10" si="5">(SQRT(2*9.81*(E5/1000)))*(132.665/1000000)</f>
        <v>3.4264572789184167E-4</v>
      </c>
      <c r="H5" s="9">
        <f t="shared" si="1"/>
        <v>2.5827891900037061</v>
      </c>
      <c r="I5" s="9">
        <f t="shared" si="2"/>
        <v>0.67219952515537162</v>
      </c>
      <c r="J5" s="10">
        <f t="shared" si="3"/>
        <v>1.0318458617220603</v>
      </c>
      <c r="K5" s="11">
        <f t="shared" si="4"/>
        <v>0.5830951894845301</v>
      </c>
    </row>
    <row r="6" spans="2:11" ht="18" x14ac:dyDescent="0.35">
      <c r="B6" s="6">
        <v>4</v>
      </c>
      <c r="C6" s="7">
        <v>53.2</v>
      </c>
      <c r="D6" s="7">
        <v>362</v>
      </c>
      <c r="E6" s="7">
        <v>325</v>
      </c>
      <c r="F6" s="8">
        <f t="shared" si="0"/>
        <v>2.2556390977443609E-4</v>
      </c>
      <c r="G6" s="8">
        <f t="shared" si="5"/>
        <v>3.3500211072127963E-4</v>
      </c>
      <c r="H6" s="9">
        <f t="shared" si="1"/>
        <v>2.5251732613822759</v>
      </c>
      <c r="I6" s="9">
        <f t="shared" si="2"/>
        <v>0.67332086143810699</v>
      </c>
      <c r="J6" s="10">
        <f t="shared" si="3"/>
        <v>1.0553891006856921</v>
      </c>
      <c r="K6" s="11">
        <f t="shared" si="4"/>
        <v>0.57008771254956903</v>
      </c>
    </row>
    <row r="7" spans="2:11" ht="18" x14ac:dyDescent="0.35">
      <c r="B7" s="6">
        <v>5</v>
      </c>
      <c r="C7" s="7">
        <v>54.3</v>
      </c>
      <c r="D7" s="7">
        <v>362</v>
      </c>
      <c r="E7" s="7">
        <v>313</v>
      </c>
      <c r="F7" s="8">
        <f t="shared" si="0"/>
        <v>2.2099447513812155E-4</v>
      </c>
      <c r="G7" s="8">
        <f t="shared" si="5"/>
        <v>3.2875928833092833E-4</v>
      </c>
      <c r="H7" s="9">
        <f t="shared" si="1"/>
        <v>2.4781162200348876</v>
      </c>
      <c r="I7" s="9">
        <f t="shared" si="2"/>
        <v>0.67220754814284978</v>
      </c>
      <c r="J7" s="10">
        <f t="shared" si="3"/>
        <v>1.0754299236894858</v>
      </c>
      <c r="K7" s="11">
        <f t="shared" si="4"/>
        <v>0.55946402922797456</v>
      </c>
    </row>
    <row r="8" spans="2:11" ht="18" x14ac:dyDescent="0.35">
      <c r="B8" s="6">
        <v>6</v>
      </c>
      <c r="C8" s="7">
        <v>55.6</v>
      </c>
      <c r="D8" s="7">
        <v>362</v>
      </c>
      <c r="E8" s="7">
        <v>300</v>
      </c>
      <c r="F8" s="8">
        <f t="shared" si="0"/>
        <v>2.1582733812949641E-4</v>
      </c>
      <c r="G8" s="8">
        <f t="shared" si="5"/>
        <v>3.2185961706363535E-4</v>
      </c>
      <c r="H8" s="9">
        <f t="shared" si="1"/>
        <v>2.4261079942986874</v>
      </c>
      <c r="I8" s="9">
        <f t="shared" si="2"/>
        <v>0.67056358327433441</v>
      </c>
      <c r="J8" s="10">
        <f t="shared" si="3"/>
        <v>1.0984838035522722</v>
      </c>
      <c r="K8" s="11">
        <f t="shared" si="4"/>
        <v>0.54772255750516607</v>
      </c>
    </row>
    <row r="9" spans="2:11" ht="18" x14ac:dyDescent="0.35">
      <c r="B9" s="6">
        <v>7</v>
      </c>
      <c r="C9" s="7">
        <v>56.2</v>
      </c>
      <c r="D9" s="7">
        <v>362</v>
      </c>
      <c r="E9" s="7">
        <v>290</v>
      </c>
      <c r="F9" s="8">
        <f t="shared" si="0"/>
        <v>2.1352313167259787E-4</v>
      </c>
      <c r="G9" s="8">
        <f t="shared" si="5"/>
        <v>3.1644982644932039E-4</v>
      </c>
      <c r="H9" s="9">
        <f t="shared" si="1"/>
        <v>2.3853301658261064</v>
      </c>
      <c r="I9" s="9">
        <f t="shared" si="2"/>
        <v>0.67474561155050505</v>
      </c>
      <c r="J9" s="10">
        <f t="shared" si="3"/>
        <v>1.1172626647610515</v>
      </c>
      <c r="K9" s="11">
        <f t="shared" si="4"/>
        <v>0.53851648071345037</v>
      </c>
    </row>
    <row r="10" spans="2:11" ht="18" x14ac:dyDescent="0.35">
      <c r="B10" s="6">
        <v>8</v>
      </c>
      <c r="C10" s="7">
        <v>59.9</v>
      </c>
      <c r="D10" s="7">
        <v>362</v>
      </c>
      <c r="E10" s="7">
        <v>245</v>
      </c>
      <c r="F10" s="8">
        <f t="shared" si="0"/>
        <v>2.0033388981636059E-4</v>
      </c>
      <c r="G10" s="8">
        <f t="shared" si="5"/>
        <v>2.9086328523096979E-4</v>
      </c>
      <c r="H10" s="9">
        <f t="shared" si="1"/>
        <v>2.1924643668712154</v>
      </c>
      <c r="I10" s="9">
        <f t="shared" si="2"/>
        <v>0.6887561957408227</v>
      </c>
      <c r="J10" s="10">
        <f t="shared" si="3"/>
        <v>1.2155455649247227</v>
      </c>
      <c r="K10" s="11">
        <f t="shared" si="4"/>
        <v>0.49497474683058329</v>
      </c>
    </row>
    <row r="14" spans="2:11" ht="18" x14ac:dyDescent="0.35">
      <c r="E14" s="5" t="s">
        <v>5</v>
      </c>
      <c r="F14" s="12">
        <v>13</v>
      </c>
      <c r="G14" s="4" t="s">
        <v>4</v>
      </c>
      <c r="H14" s="13">
        <f>SQRT(D3/E3)</f>
        <v>0.97347007096139915</v>
      </c>
    </row>
    <row r="15" spans="2:11" ht="18" x14ac:dyDescent="0.35">
      <c r="B15" s="3"/>
      <c r="C15" s="2"/>
      <c r="E15" s="5" t="s">
        <v>6</v>
      </c>
      <c r="F15" s="12">
        <v>11</v>
      </c>
      <c r="G15" s="4" t="s">
        <v>14</v>
      </c>
      <c r="H15" s="12">
        <v>0.71597999999999995</v>
      </c>
    </row>
    <row r="16" spans="2:11" ht="18" x14ac:dyDescent="0.35">
      <c r="E16" s="5" t="s">
        <v>8</v>
      </c>
      <c r="F16" s="12">
        <f>(3.14/4)*(F14^2)</f>
        <v>132.66499999999999</v>
      </c>
      <c r="G16" s="4" t="s">
        <v>15</v>
      </c>
      <c r="H16" s="14">
        <f>H14*H15</f>
        <v>0.69698510140694248</v>
      </c>
    </row>
    <row r="17" spans="5:8" ht="18" x14ac:dyDescent="0.35">
      <c r="E17" s="5" t="s">
        <v>7</v>
      </c>
      <c r="F17" s="12">
        <f>(3.14/4)*(F15^2)</f>
        <v>94.984999999999999</v>
      </c>
      <c r="G17" s="15" t="s">
        <v>16</v>
      </c>
      <c r="H17" s="6">
        <v>0.51100000000000001</v>
      </c>
    </row>
    <row r="18" spans="5:8" x14ac:dyDescent="0.35">
      <c r="E18" s="4" t="s">
        <v>9</v>
      </c>
      <c r="F18" s="16">
        <f>F3</f>
        <v>2.4390243902439024E-4</v>
      </c>
      <c r="G18" s="4" t="s">
        <v>10</v>
      </c>
      <c r="H18" s="14">
        <f>I3</f>
        <v>0.67155037962380026</v>
      </c>
    </row>
    <row r="19" spans="5:8" x14ac:dyDescent="0.35">
      <c r="E19" s="4" t="s">
        <v>11</v>
      </c>
      <c r="F19" s="16">
        <f>G3</f>
        <v>3.6319306253839568E-4</v>
      </c>
      <c r="G19" s="4" t="s">
        <v>17</v>
      </c>
      <c r="H19" s="6">
        <v>2665.04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Majd Raddad</dc:creator>
  <cp:lastModifiedBy>Majd Raddad</cp:lastModifiedBy>
  <dcterms:created xsi:type="dcterms:W3CDTF">2024-05-12T22:04:47Z</dcterms:created>
  <dcterms:modified xsi:type="dcterms:W3CDTF">2024-05-12T22:47:42Z</dcterms:modified>
</cp:coreProperties>
</file>