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da\Downloads\"/>
    </mc:Choice>
  </mc:AlternateContent>
  <xr:revisionPtr revIDLastSave="0" documentId="13_ncr:1_{B4622898-8D85-46DB-92AF-34B082C047B7}" xr6:coauthVersionLast="47" xr6:coauthVersionMax="47" xr10:uidLastSave="{00000000-0000-0000-0000-000000000000}"/>
  <bookViews>
    <workbookView xWindow="-110" yWindow="-110" windowWidth="25820" windowHeight="13900" xr2:uid="{4F69F801-A4EC-46E6-8C2B-33919AD191D1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K2" i="1" s="1"/>
  <c r="L2" i="1"/>
  <c r="O28" i="1"/>
  <c r="J2" i="1"/>
  <c r="O24" i="1"/>
  <c r="O16" i="1"/>
  <c r="O14" i="1"/>
  <c r="O22" i="1"/>
  <c r="O23" i="1"/>
  <c r="J3" i="1"/>
  <c r="J4" i="1"/>
  <c r="J5" i="1"/>
  <c r="J6" i="1"/>
  <c r="J7" i="1"/>
  <c r="J8" i="1"/>
  <c r="J9" i="1"/>
  <c r="L4" i="1"/>
  <c r="L3" i="1"/>
  <c r="L5" i="1"/>
  <c r="L6" i="1"/>
  <c r="L7" i="1"/>
  <c r="L8" i="1"/>
  <c r="L9" i="1"/>
  <c r="O15" i="1"/>
  <c r="O20" i="1" s="1"/>
  <c r="K3" i="1" l="1"/>
  <c r="K9" i="1"/>
  <c r="K8" i="1"/>
  <c r="K6" i="1"/>
  <c r="K7" i="1"/>
  <c r="K5" i="1"/>
  <c r="K4" i="1"/>
  <c r="O21" i="1" l="1"/>
</calcChain>
</file>

<file path=xl/sharedStrings.xml><?xml version="1.0" encoding="utf-8"?>
<sst xmlns="http://schemas.openxmlformats.org/spreadsheetml/2006/main" count="20" uniqueCount="17">
  <si>
    <t>run</t>
  </si>
  <si>
    <t>time(sec)</t>
  </si>
  <si>
    <t>Ho(mm)</t>
  </si>
  <si>
    <t>D0(mm)</t>
  </si>
  <si>
    <t>Dc(mm)</t>
  </si>
  <si>
    <t>Cc</t>
  </si>
  <si>
    <t>Cd</t>
  </si>
  <si>
    <t xml:space="preserve">Cu </t>
  </si>
  <si>
    <t>Hc(mm)</t>
  </si>
  <si>
    <t>uc</t>
  </si>
  <si>
    <t>Q(m^3/sec)</t>
  </si>
  <si>
    <t>ac(mm²)</t>
  </si>
  <si>
    <t>Qtheo(m³/s)</t>
  </si>
  <si>
    <t>a0(mm²)</t>
  </si>
  <si>
    <t>Q(m³/s)</t>
  </si>
  <si>
    <t>m=12 Kg</t>
  </si>
  <si>
    <t>√(𝐻0 )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</si>
</sst>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0.0000"/>
    <numFmt numFmtId="171" formatCode="0.000"/>
  </numFmts>
  <fonts count="4" x14ac:knownFonts="1">
    <font>
      <sz val="11"/>
      <color theme="1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17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</a:t>
            </a:r>
            <a:r>
              <a:rPr lang="en-US" baseline="0"/>
              <a:t> Vs.  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√H0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ar-SA"/>
          </a:p>
        </c:rich>
      </c:tx>
      <c:layout>
        <c:manualLayout>
          <c:xMode val="edge"/>
          <c:yMode val="edge"/>
          <c:x val="0.42791815828508906"/>
          <c:y val="3.2784412302135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11439362621013"/>
          <c:y val="0.11623380272653203"/>
          <c:w val="0.85854039180143471"/>
          <c:h val="0.7918819723842901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3.9880946281467912E-2"/>
                  <c:y val="-4.447198839020036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baseline="0"/>
                      <a:t>y = 0.0003x + 3E-05</a:t>
                    </a:r>
                    <a:endParaRPr lang="en-US" sz="1200" b="1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ورقة1!$J$2:$J$9</c:f>
              <c:numCache>
                <c:formatCode>0.0000</c:formatCode>
                <c:ptCount val="8"/>
                <c:pt idx="0">
                  <c:v>0.6180614856144977</c:v>
                </c:pt>
                <c:pt idx="1">
                  <c:v>0.59581876439064918</c:v>
                </c:pt>
                <c:pt idx="2">
                  <c:v>0.5830951894845301</c:v>
                </c:pt>
                <c:pt idx="3">
                  <c:v>0.57008771254956903</c:v>
                </c:pt>
                <c:pt idx="4">
                  <c:v>0.55946402922797456</c:v>
                </c:pt>
                <c:pt idx="5">
                  <c:v>0.54772255750516607</c:v>
                </c:pt>
                <c:pt idx="6">
                  <c:v>0.53851648071345037</c:v>
                </c:pt>
                <c:pt idx="7">
                  <c:v>0.49497474683058329</c:v>
                </c:pt>
              </c:numCache>
            </c:numRef>
          </c:xVal>
          <c:yVal>
            <c:numRef>
              <c:f>ورقة1!$L$2:$L$9</c:f>
              <c:numCache>
                <c:formatCode>General</c:formatCode>
                <c:ptCount val="8"/>
                <c:pt idx="0">
                  <c:v>2.4390243902439024E-4</c:v>
                </c:pt>
                <c:pt idx="1">
                  <c:v>2.3166023166023165E-4</c:v>
                </c:pt>
                <c:pt idx="2">
                  <c:v>2.3032629558541266E-4</c:v>
                </c:pt>
                <c:pt idx="3">
                  <c:v>2.2556390977443609E-4</c:v>
                </c:pt>
                <c:pt idx="4">
                  <c:v>2.2099447513812155E-4</c:v>
                </c:pt>
                <c:pt idx="5">
                  <c:v>2.1582733812949641E-4</c:v>
                </c:pt>
                <c:pt idx="6">
                  <c:v>2.1352313167259787E-4</c:v>
                </c:pt>
                <c:pt idx="7">
                  <c:v>2.0033388981636059E-4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24-405A-94A8-B968B4408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506656"/>
        <c:axId val="485509176"/>
      </c:scatterChart>
      <c:valAx>
        <c:axId val="48550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</a:t>
                </a:r>
                <a:r>
                  <a:rPr lang="en-US" baseline="0"/>
                  <a:t> (m³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/s)</a:t>
                </a:r>
                <a:endParaRPr lang="ar-S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509176"/>
        <c:crosses val="autoZero"/>
        <c:crossBetween val="midCat"/>
      </c:valAx>
      <c:valAx>
        <c:axId val="48550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H (m) √</a:t>
                </a:r>
                <a:r>
                  <a:rPr lang="en-US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ar-SA"/>
              </a:p>
            </c:rich>
          </c:tx>
          <c:layout>
            <c:manualLayout>
              <c:xMode val="edge"/>
              <c:yMode val="edge"/>
              <c:x val="2.3006790040771948E-2"/>
              <c:y val="0.430996143523102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50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132583</xdr:colOff>
      <xdr:row>10</xdr:row>
      <xdr:rowOff>139561</xdr:rowOff>
    </xdr:from>
    <xdr:to>
      <xdr:col>9</xdr:col>
      <xdr:colOff>845389</xdr:colOff>
      <xdr:row>26</xdr:row>
      <xdr:rowOff>228529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2E889616-08E8-3005-980D-B521BEE681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CA5A0-6C23-4819-B1DB-942DF33B9602}">
  <dimension ref="J1:R28"/>
  <sheetViews>
    <sheetView rightToLeft="1" tabSelected="1" zoomScale="91" zoomScaleNormal="91" workbookViewId="0">
      <selection activeCell="A24" sqref="A24"/>
    </sheetView>
  </sheetViews>
  <sheetFormatPr defaultRowHeight="18" x14ac:dyDescent="0.35"/>
  <cols>
    <col min="1" max="8" width="8.7265625" style="1"/>
    <col min="9" max="9" width="8.6328125" style="1" customWidth="1"/>
    <col min="10" max="10" width="16.26953125" style="1" customWidth="1"/>
    <col min="11" max="11" width="8.7265625" style="1"/>
    <col min="12" max="12" width="12.6328125" style="1" customWidth="1"/>
    <col min="13" max="13" width="11.7265625" style="1" customWidth="1"/>
    <col min="14" max="14" width="13.26953125" style="1" customWidth="1"/>
    <col min="15" max="15" width="13.6328125" style="1" customWidth="1"/>
    <col min="16" max="17" width="8.7265625" style="1"/>
    <col min="18" max="18" width="10.36328125" style="1" customWidth="1"/>
    <col min="19" max="16384" width="8.7265625" style="1"/>
  </cols>
  <sheetData>
    <row r="1" spans="10:18" x14ac:dyDescent="0.35">
      <c r="J1" s="1" t="s">
        <v>16</v>
      </c>
      <c r="K1" s="1" t="s">
        <v>6</v>
      </c>
      <c r="L1" s="1" t="s">
        <v>10</v>
      </c>
      <c r="M1" s="1" t="s">
        <v>8</v>
      </c>
      <c r="N1" s="1" t="s">
        <v>2</v>
      </c>
      <c r="O1" s="1" t="s">
        <v>1</v>
      </c>
      <c r="P1" s="1" t="s">
        <v>0</v>
      </c>
      <c r="R1" s="2" t="s">
        <v>15</v>
      </c>
    </row>
    <row r="2" spans="10:18" x14ac:dyDescent="0.35">
      <c r="J2" s="4">
        <f>(SQRT(N2/1000))</f>
        <v>0.6180614856144977</v>
      </c>
      <c r="K2" s="5">
        <f>L2/O$17</f>
        <v>0.67155037962380026</v>
      </c>
      <c r="L2" s="1">
        <f>12/(1000*O2)</f>
        <v>2.4390243902439024E-4</v>
      </c>
      <c r="M2" s="1">
        <v>362</v>
      </c>
      <c r="N2" s="1">
        <v>382</v>
      </c>
      <c r="O2" s="1">
        <v>49.2</v>
      </c>
      <c r="P2" s="1">
        <v>1</v>
      </c>
    </row>
    <row r="3" spans="10:18" x14ac:dyDescent="0.35">
      <c r="J3" s="4">
        <f t="shared" ref="J3:J9" si="0">(SQRT(N3/1000))</f>
        <v>0.59581876439064918</v>
      </c>
      <c r="K3" s="5">
        <f t="shared" ref="K3:K9" si="1">L3/O$17</f>
        <v>0.63784321771218089</v>
      </c>
      <c r="L3" s="1">
        <f>12/(1000*O3)</f>
        <v>2.3166023166023165E-4</v>
      </c>
      <c r="M3" s="1">
        <v>362</v>
      </c>
      <c r="N3" s="1">
        <v>355</v>
      </c>
      <c r="O3" s="1">
        <v>51.8</v>
      </c>
      <c r="P3" s="1">
        <v>2</v>
      </c>
    </row>
    <row r="4" spans="10:18" x14ac:dyDescent="0.35">
      <c r="J4" s="4">
        <f t="shared" si="0"/>
        <v>0.5830951894845301</v>
      </c>
      <c r="K4" s="5">
        <f t="shared" si="1"/>
        <v>0.63417041607468272</v>
      </c>
      <c r="L4" s="1">
        <f>12/(1000*O4)</f>
        <v>2.3032629558541266E-4</v>
      </c>
      <c r="M4" s="1">
        <v>362</v>
      </c>
      <c r="N4" s="1">
        <v>340</v>
      </c>
      <c r="O4" s="1">
        <v>52.1</v>
      </c>
      <c r="P4" s="1">
        <v>3</v>
      </c>
    </row>
    <row r="5" spans="10:18" x14ac:dyDescent="0.35">
      <c r="J5" s="4">
        <f t="shared" si="0"/>
        <v>0.57008771254956903</v>
      </c>
      <c r="K5" s="5">
        <f t="shared" si="1"/>
        <v>0.62105786987764988</v>
      </c>
      <c r="L5" s="1">
        <f t="shared" ref="L5:L9" si="2">12/(1000*O5)</f>
        <v>2.2556390977443609E-4</v>
      </c>
      <c r="M5" s="1">
        <v>362</v>
      </c>
      <c r="N5" s="1">
        <v>325</v>
      </c>
      <c r="O5" s="1">
        <v>53.2</v>
      </c>
      <c r="P5" s="1">
        <v>4</v>
      </c>
    </row>
    <row r="6" spans="10:18" x14ac:dyDescent="0.35">
      <c r="J6" s="4">
        <f t="shared" si="0"/>
        <v>0.55946402922797456</v>
      </c>
      <c r="K6" s="5">
        <f t="shared" si="1"/>
        <v>0.60847658706244889</v>
      </c>
      <c r="L6" s="1">
        <f t="shared" si="2"/>
        <v>2.2099447513812155E-4</v>
      </c>
      <c r="M6" s="1">
        <v>362</v>
      </c>
      <c r="N6" s="1">
        <v>313</v>
      </c>
      <c r="O6" s="1">
        <v>54.3</v>
      </c>
      <c r="P6" s="1">
        <v>5</v>
      </c>
    </row>
    <row r="7" spans="10:18" x14ac:dyDescent="0.35">
      <c r="J7" s="4">
        <f t="shared" si="0"/>
        <v>0.54772255750516607</v>
      </c>
      <c r="K7" s="5">
        <f t="shared" si="1"/>
        <v>0.59424961650163621</v>
      </c>
      <c r="L7" s="1">
        <f t="shared" si="2"/>
        <v>2.1582733812949641E-4</v>
      </c>
      <c r="M7" s="1">
        <v>362</v>
      </c>
      <c r="N7" s="1">
        <v>300</v>
      </c>
      <c r="O7" s="1">
        <v>55.6</v>
      </c>
      <c r="P7" s="1">
        <v>6</v>
      </c>
    </row>
    <row r="8" spans="10:18" x14ac:dyDescent="0.35">
      <c r="J8" s="4">
        <f t="shared" si="0"/>
        <v>0.53851648071345037</v>
      </c>
      <c r="K8" s="5">
        <f t="shared" si="1"/>
        <v>0.58790531454610273</v>
      </c>
      <c r="L8" s="1">
        <f t="shared" si="2"/>
        <v>2.1352313167259787E-4</v>
      </c>
      <c r="M8" s="1">
        <v>362</v>
      </c>
      <c r="N8" s="1">
        <v>290</v>
      </c>
      <c r="O8" s="1">
        <v>56.2</v>
      </c>
      <c r="P8" s="1">
        <v>7</v>
      </c>
    </row>
    <row r="9" spans="10:18" x14ac:dyDescent="0.35">
      <c r="J9" s="4">
        <f t="shared" si="0"/>
        <v>0.49497474683058329</v>
      </c>
      <c r="K9" s="5">
        <f t="shared" si="1"/>
        <v>0.55159062900652711</v>
      </c>
      <c r="L9" s="1">
        <f t="shared" si="2"/>
        <v>2.0033388981636059E-4</v>
      </c>
      <c r="M9" s="1">
        <v>362</v>
      </c>
      <c r="N9" s="1">
        <v>245</v>
      </c>
      <c r="O9" s="1">
        <v>59.9</v>
      </c>
      <c r="P9" s="1">
        <v>8</v>
      </c>
    </row>
    <row r="12" spans="10:18" x14ac:dyDescent="0.35">
      <c r="O12" s="1">
        <v>13</v>
      </c>
      <c r="P12" s="3" t="s">
        <v>3</v>
      </c>
      <c r="Q12" s="3"/>
    </row>
    <row r="13" spans="10:18" x14ac:dyDescent="0.35">
      <c r="O13" s="1">
        <v>11</v>
      </c>
      <c r="P13" s="3" t="s">
        <v>4</v>
      </c>
      <c r="Q13" s="3"/>
    </row>
    <row r="14" spans="10:18" x14ac:dyDescent="0.35">
      <c r="O14" s="1">
        <f>(3.14/4)*(O12^2)</f>
        <v>132.66499999999999</v>
      </c>
      <c r="P14" s="3" t="s">
        <v>13</v>
      </c>
      <c r="Q14" s="3"/>
    </row>
    <row r="15" spans="10:18" x14ac:dyDescent="0.35">
      <c r="O15" s="1">
        <f>(3.14/4)*(O13^2)</f>
        <v>94.984999999999999</v>
      </c>
      <c r="P15" s="3" t="s">
        <v>11</v>
      </c>
      <c r="Q15" s="3"/>
    </row>
    <row r="16" spans="10:18" x14ac:dyDescent="0.35">
      <c r="O16" s="1">
        <f>L2</f>
        <v>2.4390243902439024E-4</v>
      </c>
      <c r="P16" s="3" t="s">
        <v>14</v>
      </c>
      <c r="Q16" s="3"/>
    </row>
    <row r="17" spans="15:17" x14ac:dyDescent="0.35">
      <c r="O17" s="1">
        <f>SQRT(2*9.81*(N2/1000))*O14/(1000*1000)</f>
        <v>3.6319306253839568E-4</v>
      </c>
      <c r="P17" s="3" t="s">
        <v>12</v>
      </c>
      <c r="Q17" s="3"/>
    </row>
    <row r="20" spans="15:17" x14ac:dyDescent="0.35">
      <c r="O20" s="1">
        <f>O15/O14</f>
        <v>0.71597633136094674</v>
      </c>
      <c r="P20" s="3" t="s">
        <v>5</v>
      </c>
      <c r="Q20" s="3"/>
    </row>
    <row r="21" spans="15:17" x14ac:dyDescent="0.35">
      <c r="O21" s="1">
        <f>O16/O17</f>
        <v>0.67155037962380026</v>
      </c>
      <c r="P21" s="3" t="s">
        <v>6</v>
      </c>
      <c r="Q21" s="3"/>
    </row>
    <row r="22" spans="15:17" x14ac:dyDescent="0.35">
      <c r="O22" s="1">
        <f>SQRT(M3/N2)</f>
        <v>0.97347007096139915</v>
      </c>
      <c r="P22" s="3" t="s">
        <v>7</v>
      </c>
      <c r="Q22" s="3"/>
    </row>
    <row r="23" spans="15:17" x14ac:dyDescent="0.35">
      <c r="O23" s="1">
        <f>SQRT(2*9.81*M3/1000)</f>
        <v>2.6650403374057965</v>
      </c>
      <c r="P23" s="3" t="s">
        <v>9</v>
      </c>
      <c r="Q23" s="3"/>
    </row>
    <row r="24" spans="15:17" x14ac:dyDescent="0.35">
      <c r="O24" s="1">
        <f>O20*O22</f>
        <v>0.696981530096623</v>
      </c>
      <c r="P24" s="3" t="s">
        <v>6</v>
      </c>
      <c r="Q24" s="3"/>
    </row>
    <row r="28" spans="15:17" x14ac:dyDescent="0.35">
      <c r="O28" s="1">
        <f>0.0003/(SQRT(2*9.81)*O14/1000000)</f>
        <v>0.51052309311317712</v>
      </c>
      <c r="P28" s="1" t="s">
        <v>6</v>
      </c>
    </row>
  </sheetData>
  <mergeCells count="11">
    <mergeCell ref="P16:Q16"/>
    <mergeCell ref="P17:Q17"/>
    <mergeCell ref="P12:Q12"/>
    <mergeCell ref="P13:Q13"/>
    <mergeCell ref="P14:Q14"/>
    <mergeCell ref="P15:Q15"/>
    <mergeCell ref="P24:Q24"/>
    <mergeCell ref="P20:Q20"/>
    <mergeCell ref="P21:Q21"/>
    <mergeCell ref="P22:Q22"/>
    <mergeCell ref="P23:Q2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Majd Raddad</cp:lastModifiedBy>
  <dcterms:created xsi:type="dcterms:W3CDTF">2023-08-10T11:39:18Z</dcterms:created>
  <dcterms:modified xsi:type="dcterms:W3CDTF">2024-05-12T22:47:45Z</dcterms:modified>
</cp:coreProperties>
</file>