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User\Desktop\stuff\pdfs\Year 2\Summer\PHYS211\Experiments\Exp#3\"/>
    </mc:Choice>
  </mc:AlternateContent>
  <xr:revisionPtr revIDLastSave="0" documentId="11_530AB768C312173F7FC86095C18064B10751EE47" xr6:coauthVersionLast="47" xr6:coauthVersionMax="47" xr10:uidLastSave="{00000000-0000-0000-0000-000000000000}"/>
  <bookViews>
    <workbookView xWindow="0" yWindow="0" windowWidth="20460" windowHeight="76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28" i="1"/>
  <c r="F29" i="1"/>
  <c r="F30" i="1"/>
  <c r="F31" i="1"/>
  <c r="F32" i="1"/>
  <c r="F28" i="1"/>
  <c r="V37" i="1" s="1" a="1"/>
  <c r="V37" i="1" s="1"/>
  <c r="E21" i="1"/>
  <c r="E20" i="1"/>
  <c r="H20" i="1" s="1"/>
  <c r="E19" i="1"/>
  <c r="E18" i="1"/>
  <c r="H18" i="1"/>
  <c r="E17" i="1"/>
  <c r="H19" i="1"/>
  <c r="H21" i="1"/>
  <c r="H17" i="1"/>
  <c r="F18" i="1"/>
  <c r="F19" i="1"/>
  <c r="F20" i="1"/>
  <c r="F21" i="1"/>
  <c r="F17" i="1"/>
  <c r="D18" i="1"/>
  <c r="G18" i="1" s="1"/>
  <c r="D19" i="1"/>
  <c r="G19" i="1" s="1"/>
  <c r="D20" i="1"/>
  <c r="G20" i="1" s="1"/>
  <c r="D21" i="1"/>
  <c r="G21" i="1" s="1"/>
  <c r="D17" i="1"/>
  <c r="G17" i="1" s="1"/>
  <c r="F7" i="1"/>
  <c r="F8" i="1"/>
  <c r="F9" i="1"/>
  <c r="F10" i="1"/>
  <c r="F6" i="1"/>
  <c r="E7" i="1"/>
  <c r="E8" i="1"/>
  <c r="E9" i="1"/>
  <c r="E10" i="1"/>
  <c r="E6" i="1"/>
  <c r="H6" i="1" l="1"/>
  <c r="G6" i="1"/>
  <c r="I6" i="1" s="1"/>
  <c r="H10" i="1"/>
  <c r="G10" i="1"/>
  <c r="I10" i="1" s="1"/>
  <c r="H9" i="1"/>
  <c r="G9" i="1"/>
  <c r="I9" i="1" s="1"/>
  <c r="H8" i="1"/>
  <c r="G8" i="1"/>
  <c r="I8" i="1" s="1"/>
  <c r="H7" i="1"/>
  <c r="G7" i="1"/>
  <c r="I7" i="1" s="1"/>
  <c r="V22" i="1" a="1"/>
  <c r="V22" i="1" s="1"/>
  <c r="V9" i="1" a="1"/>
  <c r="W9" i="1" s="1"/>
  <c r="W38" i="1"/>
  <c r="W37" i="1"/>
  <c r="V38" i="1"/>
  <c r="W23" i="1"/>
  <c r="V23" i="1"/>
  <c r="W22" i="1"/>
  <c r="V10" i="1"/>
  <c r="V9" i="1"/>
  <c r="W10" i="1"/>
</calcChain>
</file>

<file path=xl/sharedStrings.xml><?xml version="1.0" encoding="utf-8"?>
<sst xmlns="http://schemas.openxmlformats.org/spreadsheetml/2006/main" count="13" uniqueCount="7">
  <si>
    <t xml:space="preserve"> </t>
  </si>
  <si>
    <t>slope</t>
  </si>
  <si>
    <t>y-intercept</t>
  </si>
  <si>
    <t>error</t>
  </si>
  <si>
    <t>log t</t>
  </si>
  <si>
    <t>log v</t>
  </si>
  <si>
    <t>log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</si>
</sst>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4" fillId="0" borderId="6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log v vs.</a:t>
            </a:r>
            <a:r>
              <a:rPr lang="en-US" sz="2000" b="1" baseline="0"/>
              <a:t> log t</a:t>
            </a:r>
            <a:endParaRPr lang="en-US" sz="2000" b="1"/>
          </a:p>
        </c:rich>
      </c:tx>
      <c:layout>
        <c:manualLayout>
          <c:xMode val="edge"/>
          <c:yMode val="edge"/>
          <c:x val="0.417381889763779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Sheet1!$G$16</c:f>
              <c:strCache>
                <c:ptCount val="1"/>
                <c:pt idx="0">
                  <c:v>log 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8173405860499324"/>
                  <c:y val="3.29790026246719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0.6022x - 0.0207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Sheet1!$F$17:$F$21</c:f>
              <c:numCache>
                <c:formatCode>0.000</c:formatCode>
                <c:ptCount val="5"/>
                <c:pt idx="0">
                  <c:v>-6.0980223551333534E-2</c:v>
                </c:pt>
                <c:pt idx="1">
                  <c:v>-2.7797161620935564E-2</c:v>
                </c:pt>
                <c:pt idx="2">
                  <c:v>9.0258052931316335E-2</c:v>
                </c:pt>
                <c:pt idx="3">
                  <c:v>0.11461098423217315</c:v>
                </c:pt>
                <c:pt idx="4">
                  <c:v>0.16286299332192611</c:v>
                </c:pt>
              </c:numCache>
            </c:numRef>
          </c:xVal>
          <c:yVal>
            <c:numRef>
              <c:f>Sheet1!$G$17:$G$21</c:f>
              <c:numCache>
                <c:formatCode>0.000</c:formatCode>
                <c:ptCount val="5"/>
                <c:pt idx="0">
                  <c:v>-6.6946789630613276E-2</c:v>
                </c:pt>
                <c:pt idx="1">
                  <c:v>-2.3481095849522914E-2</c:v>
                </c:pt>
                <c:pt idx="2">
                  <c:v>2.4823583725032055E-2</c:v>
                </c:pt>
                <c:pt idx="3">
                  <c:v>5.1152522447381291E-2</c:v>
                </c:pt>
                <c:pt idx="4">
                  <c:v>7.9181246047624818E-2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A3-4B4C-8D15-8C7D4AEC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50143984"/>
        <c:axId val="-350131472"/>
      </c:scatterChart>
      <c:valAx>
        <c:axId val="-35014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log t</a:t>
                </a:r>
              </a:p>
            </c:rich>
          </c:tx>
          <c:layout>
            <c:manualLayout>
              <c:xMode val="edge"/>
              <c:yMode val="edge"/>
              <c:x val="0.47967168355163337"/>
              <c:y val="0.87346846846846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0131472"/>
        <c:crosses val="autoZero"/>
        <c:crossBetween val="midCat"/>
      </c:valAx>
      <c:valAx>
        <c:axId val="-35013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log v</a:t>
                </a:r>
              </a:p>
            </c:rich>
          </c:tx>
          <c:layout>
            <c:manualLayout>
              <c:xMode val="edge"/>
              <c:yMode val="edge"/>
              <c:x val="1.932367149758454E-2"/>
              <c:y val="0.37037561183230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014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log d vs log</a:t>
            </a:r>
            <a:r>
              <a:rPr lang="en-US" sz="2000" b="1" baseline="0"/>
              <a:t> t</a:t>
            </a:r>
            <a:endParaRPr lang="en-US" sz="2000" b="1"/>
          </a:p>
        </c:rich>
      </c:tx>
      <c:layout>
        <c:manualLayout>
          <c:xMode val="edge"/>
          <c:yMode val="edge"/>
          <c:x val="0.44472034544069089"/>
          <c:y val="3.797468354430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Sheet1!$H$16</c:f>
              <c:strCache>
                <c:ptCount val="1"/>
                <c:pt idx="0">
                  <c:v>log 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7603217339768011"/>
                  <c:y val="1.195056314163261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1.121x - 0.2639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Sheet1!$F$17:$F$21</c:f>
              <c:numCache>
                <c:formatCode>0.000</c:formatCode>
                <c:ptCount val="5"/>
                <c:pt idx="0">
                  <c:v>-6.0980223551333534E-2</c:v>
                </c:pt>
                <c:pt idx="1">
                  <c:v>-2.7797161620935564E-2</c:v>
                </c:pt>
                <c:pt idx="2">
                  <c:v>9.0258052931316335E-2</c:v>
                </c:pt>
                <c:pt idx="3">
                  <c:v>0.11461098423217315</c:v>
                </c:pt>
                <c:pt idx="4">
                  <c:v>0.16286299332192611</c:v>
                </c:pt>
              </c:numCache>
            </c:numRef>
          </c:xVal>
          <c:yVal>
            <c:numRef>
              <c:f>Sheet1!$H$17:$H$21</c:f>
              <c:numCache>
                <c:formatCode>0.000</c:formatCode>
                <c:ptCount val="5"/>
                <c:pt idx="0">
                  <c:v>-0.35163998901906834</c:v>
                </c:pt>
                <c:pt idx="1">
                  <c:v>-0.26360349772335762</c:v>
                </c:pt>
                <c:pt idx="2">
                  <c:v>-0.19044028536473223</c:v>
                </c:pt>
                <c:pt idx="3">
                  <c:v>-0.12784372725170723</c:v>
                </c:pt>
                <c:pt idx="4">
                  <c:v>-7.3143291050307674E-2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D-4E60-A2A5-4EBA873E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7577056"/>
        <c:axId val="-257579776"/>
      </c:scatterChart>
      <c:valAx>
        <c:axId val="-25757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log t</a:t>
                </a:r>
                <a:endParaRPr lang="en-U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4997222927779188"/>
              <c:y val="0.87352304063257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7579776"/>
        <c:crosses val="autoZero"/>
        <c:crossBetween val="midCat"/>
      </c:valAx>
      <c:valAx>
        <c:axId val="-2575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log d</a:t>
                </a:r>
              </a:p>
            </c:rich>
          </c:tx>
          <c:layout>
            <c:manualLayout>
              <c:xMode val="edge"/>
              <c:yMode val="edge"/>
              <c:x val="1.935483870967742E-2"/>
              <c:y val="0.43125884580883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757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</a:t>
            </a:r>
            <a:r>
              <a:rPr lang="el-GR" sz="2000" b="1">
                <a:latin typeface="Calibri" panose="020F0502020204030204" pitchFamily="34" charset="0"/>
                <a:cs typeface="Calibri" panose="020F0502020204030204" pitchFamily="34" charset="0"/>
              </a:rPr>
              <a:t>`</a:t>
            </a:r>
            <a:r>
              <a:rPr lang="en-US" sz="2000" b="1">
                <a:latin typeface="Calibri" panose="020F0502020204030204" pitchFamily="34" charset="0"/>
                <a:cs typeface="Calibri" panose="020F0502020204030204" pitchFamily="34" charset="0"/>
              </a:rPr>
              <a:t>g vs. a</a:t>
            </a:r>
            <a:endParaRPr lang="en-US" sz="2000" b="1"/>
          </a:p>
        </c:rich>
      </c:tx>
      <c:layout>
        <c:manualLayout>
          <c:xMode val="edge"/>
          <c:yMode val="edge"/>
          <c:x val="0.46463759662892373"/>
          <c:y val="3.809523809523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0330666396169079"/>
                  <c:y val="-4.613756613756613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Sheet1!$F$28:$F$32</c:f>
              <c:numCache>
                <c:formatCode>General</c:formatCode>
                <c:ptCount val="5"/>
                <c:pt idx="0">
                  <c:v>0.9945067470019533</c:v>
                </c:pt>
                <c:pt idx="1">
                  <c:v>1.1812737582025528</c:v>
                </c:pt>
                <c:pt idx="2">
                  <c:v>1.34650793002395</c:v>
                </c:pt>
                <c:pt idx="3">
                  <c:v>1.440604989349235</c:v>
                </c:pt>
                <c:pt idx="4">
                  <c:v>1.9649878899341837</c:v>
                </c:pt>
              </c:numCache>
            </c:numRef>
          </c:xVal>
          <c:yVal>
            <c:numRef>
              <c:f>Sheet1!$G$28:$G$32</c:f>
              <c:numCache>
                <c:formatCode>0.000</c:formatCode>
                <c:ptCount val="5"/>
                <c:pt idx="0">
                  <c:v>0.19600000000000001</c:v>
                </c:pt>
                <c:pt idx="1">
                  <c:v>0.23520000000000002</c:v>
                </c:pt>
                <c:pt idx="2">
                  <c:v>0.27440000000000003</c:v>
                </c:pt>
                <c:pt idx="3">
                  <c:v>0.31360000000000005</c:v>
                </c:pt>
                <c:pt idx="4">
                  <c:v>0.3528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C-466B-9932-E40432F12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7578688"/>
        <c:axId val="-257579232"/>
      </c:scatterChart>
      <c:valAx>
        <c:axId val="-257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a (m/s^2)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50270979412597583"/>
              <c:y val="0.8684021164021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7579232"/>
        <c:crosses val="autoZero"/>
        <c:crossBetween val="midCat"/>
      </c:valAx>
      <c:valAx>
        <c:axId val="-25757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M</a:t>
                </a:r>
                <a:r>
                  <a:rPr lang="el-GR" sz="1400" b="0" i="0" u="none" strike="noStrike" baseline="0">
                    <a:effectLst/>
                  </a:rPr>
                  <a:t>`</a:t>
                </a:r>
                <a:r>
                  <a:rPr lang="en-US" sz="1400" b="0" i="0" u="none" strike="noStrike" baseline="0">
                    <a:effectLst/>
                  </a:rPr>
                  <a:t>g  (N)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7176596886741814E-2"/>
              <c:y val="0.39053285006040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757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chart" Target="../charts/chart1.xm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chart" Target="../charts/chart3.xml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447675</xdr:colOff>
      <xdr:row>9</xdr:row>
      <xdr:rowOff>133350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5" y="184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19050</xdr:colOff>
      <xdr:row>3</xdr:row>
      <xdr:rowOff>76200</xdr:rowOff>
    </xdr:from>
    <xdr:to>
      <xdr:col>1</xdr:col>
      <xdr:colOff>571500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7225"/>
          <a:ext cx="552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3</xdr:row>
      <xdr:rowOff>0</xdr:rowOff>
    </xdr:from>
    <xdr:to>
      <xdr:col>2</xdr:col>
      <xdr:colOff>419100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810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3</xdr:row>
      <xdr:rowOff>171450</xdr:rowOff>
    </xdr:from>
    <xdr:to>
      <xdr:col>2</xdr:col>
      <xdr:colOff>390525</xdr:colOff>
      <xdr:row>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52475"/>
          <a:ext cx="200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381000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5810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3</xdr:row>
      <xdr:rowOff>180975</xdr:rowOff>
    </xdr:from>
    <xdr:to>
      <xdr:col>3</xdr:col>
      <xdr:colOff>342900</xdr:colOff>
      <xdr:row>4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0"/>
          <a:ext cx="200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3</xdr:row>
      <xdr:rowOff>0</xdr:rowOff>
    </xdr:from>
    <xdr:to>
      <xdr:col>4</xdr:col>
      <xdr:colOff>381000</xdr:colOff>
      <xdr:row>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81025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3</xdr:row>
      <xdr:rowOff>161925</xdr:rowOff>
    </xdr:from>
    <xdr:to>
      <xdr:col>4</xdr:col>
      <xdr:colOff>485775</xdr:colOff>
      <xdr:row>4</xdr:row>
      <xdr:rowOff>161925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742950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3</xdr:row>
      <xdr:rowOff>0</xdr:rowOff>
    </xdr:from>
    <xdr:to>
      <xdr:col>5</xdr:col>
      <xdr:colOff>361950</xdr:colOff>
      <xdr:row>4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81025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66675</xdr:colOff>
      <xdr:row>3</xdr:row>
      <xdr:rowOff>152400</xdr:rowOff>
    </xdr:from>
    <xdr:to>
      <xdr:col>5</xdr:col>
      <xdr:colOff>485775</xdr:colOff>
      <xdr:row>4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733425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3</xdr:row>
      <xdr:rowOff>28575</xdr:rowOff>
    </xdr:from>
    <xdr:to>
      <xdr:col>6</xdr:col>
      <xdr:colOff>581025</xdr:colOff>
      <xdr:row>4</xdr:row>
      <xdr:rowOff>28575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09600"/>
          <a:ext cx="542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57150</xdr:colOff>
      <xdr:row>3</xdr:row>
      <xdr:rowOff>180975</xdr:rowOff>
    </xdr:from>
    <xdr:to>
      <xdr:col>6</xdr:col>
      <xdr:colOff>476250</xdr:colOff>
      <xdr:row>4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762000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142875</xdr:colOff>
      <xdr:row>2</xdr:row>
      <xdr:rowOff>190500</xdr:rowOff>
    </xdr:from>
    <xdr:to>
      <xdr:col>7</xdr:col>
      <xdr:colOff>457200</xdr:colOff>
      <xdr:row>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571500"/>
          <a:ext cx="3143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</xdr:colOff>
      <xdr:row>4</xdr:row>
      <xdr:rowOff>0</xdr:rowOff>
    </xdr:from>
    <xdr:to>
      <xdr:col>7</xdr:col>
      <xdr:colOff>495300</xdr:colOff>
      <xdr:row>4</xdr:row>
      <xdr:rowOff>190500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771525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76201</xdr:colOff>
      <xdr:row>3</xdr:row>
      <xdr:rowOff>28575</xdr:rowOff>
    </xdr:from>
    <xdr:to>
      <xdr:col>8</xdr:col>
      <xdr:colOff>533401</xdr:colOff>
      <xdr:row>4</xdr:row>
      <xdr:rowOff>195522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609600"/>
          <a:ext cx="457200" cy="35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15</xdr:row>
      <xdr:rowOff>9525</xdr:rowOff>
    </xdr:from>
    <xdr:to>
      <xdr:col>1</xdr:col>
      <xdr:colOff>285750</xdr:colOff>
      <xdr:row>15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00350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200025</xdr:colOff>
      <xdr:row>15</xdr:row>
      <xdr:rowOff>19050</xdr:rowOff>
    </xdr:from>
    <xdr:to>
      <xdr:col>2</xdr:col>
      <xdr:colOff>276225</xdr:colOff>
      <xdr:row>15</xdr:row>
      <xdr:rowOff>238125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809875"/>
          <a:ext cx="762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</xdr:colOff>
      <xdr:row>15</xdr:row>
      <xdr:rowOff>9525</xdr:rowOff>
    </xdr:from>
    <xdr:to>
      <xdr:col>3</xdr:col>
      <xdr:colOff>161925</xdr:colOff>
      <xdr:row>15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800350"/>
          <a:ext cx="1047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15</xdr:row>
      <xdr:rowOff>9525</xdr:rowOff>
    </xdr:from>
    <xdr:to>
      <xdr:col>4</xdr:col>
      <xdr:colOff>200025</xdr:colOff>
      <xdr:row>15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00350"/>
          <a:ext cx="1143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333375</xdr:colOff>
      <xdr:row>15</xdr:row>
      <xdr:rowOff>38100</xdr:rowOff>
    </xdr:from>
    <xdr:to>
      <xdr:col>1</xdr:col>
      <xdr:colOff>533400</xdr:colOff>
      <xdr:row>15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828925"/>
          <a:ext cx="200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15</xdr:row>
      <xdr:rowOff>38100</xdr:rowOff>
    </xdr:from>
    <xdr:to>
      <xdr:col>2</xdr:col>
      <xdr:colOff>504825</xdr:colOff>
      <xdr:row>15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828925"/>
          <a:ext cx="200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15</xdr:row>
      <xdr:rowOff>47625</xdr:rowOff>
    </xdr:from>
    <xdr:to>
      <xdr:col>3</xdr:col>
      <xdr:colOff>590550</xdr:colOff>
      <xdr:row>15</xdr:row>
      <xdr:rowOff>238125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219450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219075</xdr:colOff>
      <xdr:row>15</xdr:row>
      <xdr:rowOff>9525</xdr:rowOff>
    </xdr:from>
    <xdr:to>
      <xdr:col>4</xdr:col>
      <xdr:colOff>533400</xdr:colOff>
      <xdr:row>15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800350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26</xdr:row>
      <xdr:rowOff>9525</xdr:rowOff>
    </xdr:from>
    <xdr:to>
      <xdr:col>1</xdr:col>
      <xdr:colOff>485775</xdr:colOff>
      <xdr:row>26</xdr:row>
      <xdr:rowOff>200025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6300"/>
          <a:ext cx="4000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161925</xdr:colOff>
      <xdr:row>26</xdr:row>
      <xdr:rowOff>9525</xdr:rowOff>
    </xdr:from>
    <xdr:to>
      <xdr:col>2</xdr:col>
      <xdr:colOff>466725</xdr:colOff>
      <xdr:row>26</xdr:row>
      <xdr:rowOff>200025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4686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95250</xdr:colOff>
      <xdr:row>26</xdr:row>
      <xdr:rowOff>19050</xdr:rowOff>
    </xdr:from>
    <xdr:to>
      <xdr:col>3</xdr:col>
      <xdr:colOff>495300</xdr:colOff>
      <xdr:row>27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695825"/>
          <a:ext cx="4000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25</xdr:row>
      <xdr:rowOff>190500</xdr:rowOff>
    </xdr:from>
    <xdr:to>
      <xdr:col>4</xdr:col>
      <xdr:colOff>523875</xdr:colOff>
      <xdr:row>26</xdr:row>
      <xdr:rowOff>190500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4667250"/>
          <a:ext cx="4381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</xdr:colOff>
      <xdr:row>26</xdr:row>
      <xdr:rowOff>8792</xdr:rowOff>
    </xdr:from>
    <xdr:to>
      <xdr:col>5</xdr:col>
      <xdr:colOff>588172</xdr:colOff>
      <xdr:row>26</xdr:row>
      <xdr:rowOff>180976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685567"/>
          <a:ext cx="559597" cy="172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123824</xdr:colOff>
      <xdr:row>4</xdr:row>
      <xdr:rowOff>190500</xdr:rowOff>
    </xdr:from>
    <xdr:to>
      <xdr:col>18</xdr:col>
      <xdr:colOff>552449</xdr:colOff>
      <xdr:row>17</xdr:row>
      <xdr:rowOff>104775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123825</xdr:colOff>
      <xdr:row>18</xdr:row>
      <xdr:rowOff>0</xdr:rowOff>
    </xdr:from>
    <xdr:to>
      <xdr:col>18</xdr:col>
      <xdr:colOff>542925</xdr:colOff>
      <xdr:row>30</xdr:row>
      <xdr:rowOff>228600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oneCellAnchor>
    <xdr:from>
      <xdr:col>6</xdr:col>
      <xdr:colOff>66675</xdr:colOff>
      <xdr:row>26</xdr:row>
      <xdr:rowOff>19050</xdr:rowOff>
    </xdr:from>
    <xdr:ext cx="53565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3724275" y="5772150"/>
              <a:ext cx="53565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el-GR" sz="1100" b="0" i="1">
                        <a:latin typeface="Cambria Math" panose="02040503050406030204" pitchFamily="18" charset="0"/>
                      </a:rPr>
                      <m:t>`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𝑔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3724275" y="5772150"/>
              <a:ext cx="53565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</a:t>
              </a:r>
              <a:r>
                <a:rPr lang="el-GR" sz="1100" b="0" i="0">
                  <a:latin typeface="Cambria Math" panose="02040503050406030204" pitchFamily="18" charset="0"/>
                </a:rPr>
                <a:t>`</a:t>
              </a:r>
              <a:r>
                <a:rPr lang="en-US" sz="1100" b="0" i="0">
                  <a:latin typeface="Cambria Math" panose="02040503050406030204" pitchFamily="18" charset="0"/>
                </a:rPr>
                <a:t>𝑔 (𝑁)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9</xdr:col>
      <xdr:colOff>152400</xdr:colOff>
      <xdr:row>32</xdr:row>
      <xdr:rowOff>9525</xdr:rowOff>
    </xdr:from>
    <xdr:to>
      <xdr:col>18</xdr:col>
      <xdr:colOff>581025</xdr:colOff>
      <xdr:row>47</xdr:row>
      <xdr:rowOff>152400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8"/>
  <sheetViews>
    <sheetView tabSelected="1" topLeftCell="E28" workbookViewId="0">
      <selection activeCell="U18" sqref="U18"/>
    </sheetView>
  </sheetViews>
  <sheetFormatPr defaultRowHeight="15"/>
  <cols>
    <col min="20" max="20" width="6.7109375" customWidth="1"/>
    <col min="21" max="21" width="14" customWidth="1"/>
    <col min="22" max="22" width="13.7109375" customWidth="1"/>
    <col min="23" max="23" width="14" customWidth="1"/>
  </cols>
  <sheetData>
    <row r="3" spans="2:23" ht="15.75" thickBot="1"/>
    <row r="4" spans="2:23">
      <c r="B4" s="21"/>
      <c r="C4" s="21"/>
      <c r="D4" s="23"/>
      <c r="E4" s="23"/>
      <c r="F4" s="21"/>
      <c r="G4" s="21"/>
      <c r="H4" s="19" t="s">
        <v>0</v>
      </c>
      <c r="I4" s="21"/>
    </row>
    <row r="5" spans="2:23" ht="15.75" thickBot="1">
      <c r="B5" s="22"/>
      <c r="C5" s="22"/>
      <c r="D5" s="24"/>
      <c r="E5" s="24"/>
      <c r="F5" s="22"/>
      <c r="G5" s="22"/>
      <c r="H5" s="20"/>
      <c r="I5" s="22"/>
    </row>
    <row r="6" spans="2:23" ht="19.5" thickBot="1">
      <c r="B6" s="2">
        <v>1</v>
      </c>
      <c r="C6" s="1">
        <v>1.9E-2</v>
      </c>
      <c r="D6" s="1">
        <v>1.9E-2</v>
      </c>
      <c r="E6" s="1">
        <f>0.018/C6</f>
        <v>0.94736842105263153</v>
      </c>
      <c r="F6" s="1">
        <f>0.018/D6</f>
        <v>0.94736842105263153</v>
      </c>
      <c r="G6" s="1">
        <f>F6-E6</f>
        <v>0</v>
      </c>
      <c r="H6" s="1">
        <f>(F6+E6)/2</f>
        <v>0.94736842105263153</v>
      </c>
      <c r="I6" s="1">
        <f>G6/H6</f>
        <v>0</v>
      </c>
    </row>
    <row r="7" spans="2:23" ht="19.5" thickBot="1">
      <c r="B7" s="2">
        <v>2</v>
      </c>
      <c r="C7" s="1">
        <v>1.6E-2</v>
      </c>
      <c r="D7" s="1">
        <v>1.6E-2</v>
      </c>
      <c r="E7" s="1">
        <f t="shared" ref="E7:E10" si="0">0.018/C7</f>
        <v>1.125</v>
      </c>
      <c r="F7" s="1">
        <f t="shared" ref="F7:F10" si="1">0.018/D7</f>
        <v>1.125</v>
      </c>
      <c r="G7" s="1">
        <f t="shared" ref="G7:G10" si="2">F7-E7</f>
        <v>0</v>
      </c>
      <c r="H7" s="1">
        <f t="shared" ref="H7:H10" si="3">(F7+E7)/2</f>
        <v>1.125</v>
      </c>
      <c r="I7" s="1">
        <f t="shared" ref="I7:I10" si="4">G7/H7</f>
        <v>0</v>
      </c>
    </row>
    <row r="8" spans="2:23" ht="19.5" thickBot="1">
      <c r="B8" s="2">
        <v>3</v>
      </c>
      <c r="C8" s="1">
        <v>1.0999999999999999E-2</v>
      </c>
      <c r="D8" s="1">
        <v>1.2E-2</v>
      </c>
      <c r="E8" s="1">
        <f t="shared" si="0"/>
        <v>1.6363636363636362</v>
      </c>
      <c r="F8" s="1">
        <f t="shared" si="1"/>
        <v>1.4999999999999998</v>
      </c>
      <c r="G8" s="1">
        <f t="shared" si="2"/>
        <v>-0.13636363636363646</v>
      </c>
      <c r="H8" s="1">
        <f t="shared" si="3"/>
        <v>1.5681818181818179</v>
      </c>
      <c r="I8" s="1">
        <f t="shared" si="4"/>
        <v>-8.6956521739130516E-2</v>
      </c>
      <c r="U8" s="14"/>
      <c r="V8" s="15" t="s">
        <v>1</v>
      </c>
      <c r="W8" s="15" t="s">
        <v>2</v>
      </c>
    </row>
    <row r="9" spans="2:23" ht="19.5" thickBot="1">
      <c r="B9" s="2">
        <v>4</v>
      </c>
      <c r="C9" s="1">
        <v>2.1000000000000001E-2</v>
      </c>
      <c r="D9" s="1">
        <v>0.02</v>
      </c>
      <c r="E9" s="1">
        <f t="shared" si="0"/>
        <v>0.85714285714285698</v>
      </c>
      <c r="F9" s="1">
        <f t="shared" si="1"/>
        <v>0.89999999999999991</v>
      </c>
      <c r="G9" s="1">
        <f t="shared" si="2"/>
        <v>4.2857142857142927E-2</v>
      </c>
      <c r="H9" s="1">
        <f t="shared" si="3"/>
        <v>0.87857142857142845</v>
      </c>
      <c r="I9" s="1">
        <f t="shared" si="4"/>
        <v>4.8780487804878134E-2</v>
      </c>
      <c r="U9" s="14"/>
      <c r="V9" s="14">
        <f t="array" ref="V9:W10">LINEST(G17:G21,F17:F21,TRUE,TRUE)</f>
        <v>0.60222888241129291</v>
      </c>
      <c r="W9" s="14">
        <v>-2.0653015510094568E-2</v>
      </c>
    </row>
    <row r="10" spans="2:23" ht="19.5" thickBot="1">
      <c r="B10" s="2">
        <v>5</v>
      </c>
      <c r="C10" s="1">
        <v>1.4E-2</v>
      </c>
      <c r="D10" s="1">
        <v>1.4E-2</v>
      </c>
      <c r="E10" s="1">
        <f t="shared" si="0"/>
        <v>1.2857142857142856</v>
      </c>
      <c r="F10" s="1">
        <f t="shared" si="1"/>
        <v>1.2857142857142856</v>
      </c>
      <c r="G10" s="1">
        <f t="shared" si="2"/>
        <v>0</v>
      </c>
      <c r="H10" s="1">
        <f t="shared" si="3"/>
        <v>1.2857142857142856</v>
      </c>
      <c r="I10" s="1">
        <f t="shared" si="4"/>
        <v>0</v>
      </c>
      <c r="U10" s="15" t="s">
        <v>3</v>
      </c>
      <c r="V10" s="14">
        <v>5.8317358080754597E-2</v>
      </c>
      <c r="W10" s="14">
        <v>5.9642333222203695E-3</v>
      </c>
    </row>
    <row r="15" spans="2:23" ht="15.75" thickBot="1"/>
    <row r="16" spans="2:23" ht="20.25" thickBot="1">
      <c r="B16" s="3"/>
      <c r="C16" s="4"/>
      <c r="D16" s="4"/>
      <c r="E16" s="4"/>
      <c r="F16" s="13" t="s">
        <v>4</v>
      </c>
      <c r="G16" s="13" t="s">
        <v>5</v>
      </c>
      <c r="H16" s="13" t="s">
        <v>6</v>
      </c>
    </row>
    <row r="17" spans="2:23" ht="19.5" thickBot="1">
      <c r="B17" s="5">
        <v>2.1000000000000001E-2</v>
      </c>
      <c r="C17" s="1">
        <v>0.86899999999999999</v>
      </c>
      <c r="D17" s="1">
        <f>0.018/B17</f>
        <v>0.85714285714285698</v>
      </c>
      <c r="E17" s="1">
        <f>1.845-1.4</f>
        <v>0.44500000000000006</v>
      </c>
      <c r="F17" s="1">
        <f>LOG(C17)</f>
        <v>-6.0980223551333534E-2</v>
      </c>
      <c r="G17" s="1">
        <f>LOG(D17:D21)</f>
        <v>-6.6946789630613276E-2</v>
      </c>
      <c r="H17" s="1">
        <f>LOG(E17)</f>
        <v>-0.35163998901906834</v>
      </c>
    </row>
    <row r="18" spans="2:23" ht="19.5" thickBot="1">
      <c r="B18" s="5">
        <v>1.9E-2</v>
      </c>
      <c r="C18" s="1">
        <v>0.93799999999999994</v>
      </c>
      <c r="D18" s="1">
        <f t="shared" ref="D18:D21" si="5">0.018/B18</f>
        <v>0.94736842105263153</v>
      </c>
      <c r="E18" s="1">
        <f>1.845-1.3</f>
        <v>0.54499999999999993</v>
      </c>
      <c r="F18" s="1">
        <f t="shared" ref="F18:F21" si="6">LOG(C18)</f>
        <v>-2.7797161620935564E-2</v>
      </c>
      <c r="G18" s="1">
        <f t="shared" ref="G18:G21" si="7">LOG(D18:D22)</f>
        <v>-2.3481095849522914E-2</v>
      </c>
      <c r="H18" s="1">
        <f t="shared" ref="H18:H21" si="8">LOG(E18)</f>
        <v>-0.26360349772335762</v>
      </c>
    </row>
    <row r="19" spans="2:23" ht="19.5" thickBot="1">
      <c r="B19" s="5">
        <v>1.7000000000000001E-2</v>
      </c>
      <c r="C19" s="1">
        <v>1.2310000000000001</v>
      </c>
      <c r="D19" s="1">
        <f t="shared" si="5"/>
        <v>1.0588235294117645</v>
      </c>
      <c r="E19" s="1">
        <f>1.845-1.2</f>
        <v>0.64500000000000002</v>
      </c>
      <c r="F19" s="1">
        <f t="shared" si="6"/>
        <v>9.0258052931316335E-2</v>
      </c>
      <c r="G19" s="1">
        <f t="shared" si="7"/>
        <v>2.4823583725032055E-2</v>
      </c>
      <c r="H19" s="1">
        <f t="shared" si="8"/>
        <v>-0.19044028536473223</v>
      </c>
    </row>
    <row r="20" spans="2:23" ht="19.5" thickBot="1">
      <c r="B20" s="5">
        <v>1.6E-2</v>
      </c>
      <c r="C20" s="1">
        <v>1.302</v>
      </c>
      <c r="D20" s="1">
        <f t="shared" si="5"/>
        <v>1.125</v>
      </c>
      <c r="E20" s="1">
        <f>1.845-1.1</f>
        <v>0.74499999999999988</v>
      </c>
      <c r="F20" s="1">
        <f t="shared" si="6"/>
        <v>0.11461098423217315</v>
      </c>
      <c r="G20" s="1">
        <f t="shared" si="7"/>
        <v>5.1152522447381291E-2</v>
      </c>
      <c r="H20" s="1">
        <f t="shared" si="8"/>
        <v>-0.12784372725170723</v>
      </c>
    </row>
    <row r="21" spans="2:23" ht="19.5" thickBot="1">
      <c r="B21" s="5">
        <v>1.4999999999999999E-2</v>
      </c>
      <c r="C21" s="1">
        <v>1.4550000000000001</v>
      </c>
      <c r="D21" s="1">
        <f t="shared" si="5"/>
        <v>1.2</v>
      </c>
      <c r="E21" s="1">
        <f>1.845-1</f>
        <v>0.84499999999999997</v>
      </c>
      <c r="F21" s="1">
        <f t="shared" si="6"/>
        <v>0.16286299332192611</v>
      </c>
      <c r="G21" s="1">
        <f t="shared" si="7"/>
        <v>7.9181246047624818E-2</v>
      </c>
      <c r="H21" s="1">
        <f t="shared" si="8"/>
        <v>-7.3143291050307674E-2</v>
      </c>
      <c r="U21" s="14"/>
      <c r="V21" s="15" t="s">
        <v>1</v>
      </c>
      <c r="W21" s="15" t="s">
        <v>2</v>
      </c>
    </row>
    <row r="22" spans="2:23" ht="19.5" thickBot="1">
      <c r="U22" s="14"/>
      <c r="V22" s="14">
        <f t="array" ref="V22:W23">LINEST(H17:H21,F17:F21,TRUE,TRUE)</f>
        <v>1.121017342668698</v>
      </c>
      <c r="W22" s="14">
        <v>-0.26387675712464109</v>
      </c>
    </row>
    <row r="23" spans="2:23" ht="19.5" thickBot="1">
      <c r="U23" s="15" t="s">
        <v>3</v>
      </c>
      <c r="V23" s="14">
        <v>0.14314069678796515</v>
      </c>
      <c r="W23" s="14">
        <v>1.4639286511683782E-2</v>
      </c>
    </row>
    <row r="25" spans="2:23" ht="15.75" customHeight="1"/>
    <row r="26" spans="2:23" ht="15.75" thickBot="1"/>
    <row r="27" spans="2:23" ht="16.5" thickBot="1">
      <c r="B27" s="6"/>
      <c r="C27" s="7"/>
      <c r="D27" s="7"/>
      <c r="E27" s="7"/>
      <c r="F27" s="11"/>
      <c r="G27" s="12"/>
    </row>
    <row r="28" spans="2:23" ht="19.5" thickBot="1">
      <c r="B28" s="8">
        <v>2.1000000000000001E-2</v>
      </c>
      <c r="C28" s="9">
        <v>0.94599999999999995</v>
      </c>
      <c r="D28" s="9">
        <v>216</v>
      </c>
      <c r="E28" s="10">
        <v>20</v>
      </c>
      <c r="F28" s="16">
        <f>(2*0.445)/(C28^2)</f>
        <v>0.9945067470019533</v>
      </c>
      <c r="G28" s="17">
        <f>(E28*9.8)/1000</f>
        <v>0.19600000000000001</v>
      </c>
    </row>
    <row r="29" spans="2:23" ht="19.5" thickBot="1">
      <c r="B29" s="8">
        <v>1.9E-2</v>
      </c>
      <c r="C29" s="9">
        <v>0.86799999999999999</v>
      </c>
      <c r="D29" s="9">
        <v>212</v>
      </c>
      <c r="E29" s="10">
        <v>24</v>
      </c>
      <c r="F29" s="16">
        <f t="shared" ref="F29:F32" si="9">(2*0.445)/(C29^2)</f>
        <v>1.1812737582025528</v>
      </c>
      <c r="G29" s="17">
        <f t="shared" ref="G29:G32" si="10">(E29*9.8)/1000</f>
        <v>0.23520000000000002</v>
      </c>
      <c r="V29" s="18"/>
    </row>
    <row r="30" spans="2:23" ht="19.5" thickBot="1">
      <c r="B30" s="8">
        <v>1.7999999999999999E-2</v>
      </c>
      <c r="C30" s="9">
        <v>0.81299999999999994</v>
      </c>
      <c r="D30" s="9">
        <v>208</v>
      </c>
      <c r="E30" s="10">
        <v>28</v>
      </c>
      <c r="F30" s="16">
        <f t="shared" si="9"/>
        <v>1.34650793002395</v>
      </c>
      <c r="G30" s="17">
        <f t="shared" si="10"/>
        <v>0.27440000000000003</v>
      </c>
    </row>
    <row r="31" spans="2:23" ht="19.5" thickBot="1">
      <c r="B31" s="8">
        <v>1.7000000000000001E-2</v>
      </c>
      <c r="C31" s="9">
        <v>0.78600000000000003</v>
      </c>
      <c r="D31" s="9">
        <v>204</v>
      </c>
      <c r="E31" s="10">
        <v>32</v>
      </c>
      <c r="F31" s="16">
        <f t="shared" si="9"/>
        <v>1.440604989349235</v>
      </c>
      <c r="G31" s="17">
        <f t="shared" si="10"/>
        <v>0.31360000000000005</v>
      </c>
      <c r="U31" s="18"/>
    </row>
    <row r="32" spans="2:23" ht="19.5" thickBot="1">
      <c r="B32" s="8">
        <v>1.6E-2</v>
      </c>
      <c r="C32" s="9">
        <v>0.67300000000000004</v>
      </c>
      <c r="D32" s="9">
        <v>200</v>
      </c>
      <c r="E32" s="10">
        <v>36</v>
      </c>
      <c r="F32" s="16">
        <f t="shared" si="9"/>
        <v>1.9649878899341837</v>
      </c>
      <c r="G32" s="17">
        <f t="shared" si="10"/>
        <v>0.3528</v>
      </c>
    </row>
    <row r="35" spans="21:23" ht="15.75" thickBot="1"/>
    <row r="36" spans="21:23" ht="19.5" thickBot="1">
      <c r="U36" s="14"/>
      <c r="V36" s="15" t="s">
        <v>1</v>
      </c>
      <c r="W36" s="15" t="s">
        <v>2</v>
      </c>
    </row>
    <row r="37" spans="21:23" ht="19.5" thickBot="1">
      <c r="U37" s="14"/>
      <c r="V37" s="14">
        <f t="array" ref="V37:W38">LINEST(G28:G32,F28:F32,TRUE,TRUE)</f>
        <v>0.16123367779109102</v>
      </c>
      <c r="W37" s="14">
        <v>5.099844327221445E-2</v>
      </c>
    </row>
    <row r="38" spans="21:23" ht="19.5" thickBot="1">
      <c r="U38" s="15" t="s">
        <v>3</v>
      </c>
      <c r="V38" s="14">
        <v>3.0159457324557794E-2</v>
      </c>
      <c r="W38" s="14">
        <v>4.2936847189835051E-2</v>
      </c>
    </row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jibreelebornat@gmail.com</cp:lastModifiedBy>
  <cp:revision/>
  <dcterms:created xsi:type="dcterms:W3CDTF">2018-07-27T14:15:40Z</dcterms:created>
  <dcterms:modified xsi:type="dcterms:W3CDTF">2025-03-08T14:57:37Z</dcterms:modified>
  <cp:category/>
  <cp:contentStatus/>
</cp:coreProperties>
</file>