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6215" windowHeight="9210" firstSheet="1" activeTab="5"/>
  </bookViews>
  <sheets>
    <sheet name="Information" sheetId="1" r:id="rId1"/>
    <sheet name="Example- Discount" sheetId="2" r:id="rId2"/>
    <sheet name="Example- Premium" sheetId="3" r:id="rId3"/>
    <sheet name="Redemption before Maturity" sheetId="4" r:id="rId4"/>
    <sheet name="Bond conversion" sheetId="6" r:id="rId5"/>
    <sheet name="LT Notes payable" sheetId="5" r:id="rId6"/>
    <sheet name="Sheet1" sheetId="7" r:id="rId7"/>
  </sheets>
  <calcPr calcId="125725"/>
</workbook>
</file>

<file path=xl/calcChain.xml><?xml version="1.0" encoding="utf-8"?>
<calcChain xmlns="http://schemas.openxmlformats.org/spreadsheetml/2006/main">
  <c r="H44" i="5"/>
  <c r="H43"/>
  <c r="I45"/>
  <c r="J18"/>
  <c r="I18"/>
  <c r="H18"/>
  <c r="J9" l="1"/>
  <c r="M8" i="3"/>
  <c r="I5" i="2"/>
  <c r="H29" i="5" l="1"/>
  <c r="I29"/>
  <c r="B19"/>
  <c r="B18"/>
  <c r="I40"/>
  <c r="H17"/>
  <c r="H38" s="1"/>
  <c r="I17" l="1"/>
  <c r="H39" l="1"/>
  <c r="J17"/>
  <c r="H19" l="1"/>
  <c r="I19" s="1"/>
  <c r="J19" s="1"/>
  <c r="H20" l="1"/>
  <c r="I20" s="1"/>
  <c r="J20" s="1"/>
  <c r="H21" l="1"/>
  <c r="I21" s="1"/>
  <c r="J21" s="1"/>
  <c r="J22" l="1"/>
  <c r="H22"/>
  <c r="I22" s="1"/>
  <c r="J23" l="1"/>
  <c r="H23"/>
  <c r="I23" s="1"/>
  <c r="J24" l="1"/>
  <c r="H24"/>
  <c r="I24" s="1"/>
  <c r="J25" l="1"/>
  <c r="H26" s="1"/>
  <c r="I26" s="1"/>
  <c r="J26" s="1"/>
  <c r="H25"/>
  <c r="I25" s="1"/>
  <c r="J27" l="1"/>
  <c r="H27"/>
  <c r="I27" s="1"/>
  <c r="H28" l="1"/>
  <c r="I28" s="1"/>
  <c r="J28" s="1"/>
</calcChain>
</file>

<file path=xl/sharedStrings.xml><?xml version="1.0" encoding="utf-8"?>
<sst xmlns="http://schemas.openxmlformats.org/spreadsheetml/2006/main" count="342" uniqueCount="163">
  <si>
    <t xml:space="preserve">2- The Maturity date: is the day when the company will payback the bond face value to bond holders. </t>
  </si>
  <si>
    <t>3- Maturity period: is the term of the bond.</t>
  </si>
  <si>
    <t>1- Bond: long term liability. It requires the issuing company to pay yearly interest, and payback the face amount at Maturity date. It is a debt financing instrument.</t>
  </si>
  <si>
    <t>We calculate it as follows=</t>
  </si>
  <si>
    <t>Yearly interest amount=</t>
  </si>
  <si>
    <t xml:space="preserve">Bond face value </t>
  </si>
  <si>
    <t>X</t>
  </si>
  <si>
    <t>stated interest rate</t>
  </si>
  <si>
    <t>then if it is semi annual, we divide by 2</t>
  </si>
  <si>
    <t>6- If stated interst rate (contractual) is LESS than market interest rate, the Bond will be sold (issued) at a DISCOUNT.</t>
  </si>
  <si>
    <t>When we have the following sentence:</t>
  </si>
  <si>
    <t>a $ 500,000, 12%, 6 years bond was issued at 98.</t>
  </si>
  <si>
    <t>Explanation:</t>
  </si>
  <si>
    <t>500,000= face value of bond.</t>
  </si>
  <si>
    <t>12%= contractual interest rate.</t>
  </si>
  <si>
    <t>6 years= is the Maturity period</t>
  </si>
  <si>
    <t>issued at 98: means that the bond was sold for a discount. The price it was sold for = 500,000 X 98%= $ 490,000.</t>
  </si>
  <si>
    <t>e.g</t>
  </si>
  <si>
    <t>XYZ Company issues a $ 100,000, 8%, 4 years bond at 98. The bond was issued on 1-1-2020,</t>
  </si>
  <si>
    <t>The company closes accounts on December 31 of  every year.</t>
  </si>
  <si>
    <t xml:space="preserve"> and pays semi annual interest on July 1 and January 1 of every year. </t>
  </si>
  <si>
    <t>Prepare all entries needed for this example.</t>
  </si>
  <si>
    <t>Date</t>
  </si>
  <si>
    <t>Account</t>
  </si>
  <si>
    <t>Debit</t>
  </si>
  <si>
    <t>Credit</t>
  </si>
  <si>
    <t>issuing price= 100,000 X 98%= $ 98,000.</t>
  </si>
  <si>
    <t>This means the total discount is = $ 2,000.</t>
  </si>
  <si>
    <t>Yearly interest= 100,000 X 8%= $ 8,000 per year or $ 4,000 semiannual.</t>
  </si>
  <si>
    <t>Jan 1-2020</t>
  </si>
  <si>
    <t>Cash</t>
  </si>
  <si>
    <t>Discount on bond payable</t>
  </si>
  <si>
    <t xml:space="preserve">           Bonds payable</t>
  </si>
  <si>
    <t>Issuing J. Entry</t>
  </si>
  <si>
    <t xml:space="preserve">Note that Net carrying value of Bond on this day= face amount- Discount on Bonds payable= 98,000. </t>
  </si>
  <si>
    <t>Discount on bonds payable is a Contra liability account. It decreases the value of the liability.</t>
  </si>
  <si>
    <t>Premium on Bonds payable is an Adjunct liability account, It increase the value of the liability.</t>
  </si>
  <si>
    <t>Always, total cost of financing (borrowing)= Total interest paid during life of bond + total discount on bonds payable.</t>
  </si>
  <si>
    <t>=</t>
  </si>
  <si>
    <t>Total interest paid during life of bond -  total premium on bonds payable.</t>
  </si>
  <si>
    <t>This means divide discount by 8= 2000/8=  $ 250 every interest date.</t>
  </si>
  <si>
    <t>Now, we need to calculate the discount amortization, which happens every interest date. Remember, we have 8 interest dates.</t>
  </si>
  <si>
    <t>July1-2020</t>
  </si>
  <si>
    <t>Interest expense</t>
  </si>
  <si>
    <t xml:space="preserve">           Cash</t>
  </si>
  <si>
    <t xml:space="preserve">           Discount on Bonds payable</t>
  </si>
  <si>
    <t>(Note, we can use only one Entry)</t>
  </si>
  <si>
    <t>Dec 31- 2020</t>
  </si>
  <si>
    <t xml:space="preserve">         Interest payable</t>
  </si>
  <si>
    <t xml:space="preserve">Question: </t>
  </si>
  <si>
    <t>Jan 1- 2021</t>
  </si>
  <si>
    <t>Interest payable</t>
  </si>
  <si>
    <t xml:space="preserve">          Cash</t>
  </si>
  <si>
    <t>What is the bond Net Carring Value on December 31-2020??</t>
  </si>
  <si>
    <t>Answer=</t>
  </si>
  <si>
    <t>100,000 - (2000-500)= 100,000- 1500= 98,500</t>
  </si>
  <si>
    <t>interest payment entry</t>
  </si>
  <si>
    <t>discount amortization entry</t>
  </si>
  <si>
    <t>interest accrual entry</t>
  </si>
  <si>
    <t>interest payment entry (paying the liability)</t>
  </si>
  <si>
    <t>July1-2021</t>
  </si>
  <si>
    <t>Dec 31- 2021</t>
  </si>
  <si>
    <t>Jan 1- 2022</t>
  </si>
  <si>
    <t>What is the bond Net Carring Value on December 31-2021??</t>
  </si>
  <si>
    <t>100,000 - (2000-1000)= 100,000- 1000= 99,000</t>
  </si>
  <si>
    <t>July1-2022</t>
  </si>
  <si>
    <t>Dec 31- 2022</t>
  </si>
  <si>
    <t>Jan 1- 2023</t>
  </si>
  <si>
    <t>What is the bond Net Carring Value on December 31-2022??</t>
  </si>
  <si>
    <t>100,000 - (2000-1500)= 100,000- 500= 99,500</t>
  </si>
  <si>
    <t>July1-2023</t>
  </si>
  <si>
    <t>Dec 31- 2023</t>
  </si>
  <si>
    <t>Jan 1- 2024</t>
  </si>
  <si>
    <t>What is the bond Net Carring Value on December 31-2023??</t>
  </si>
  <si>
    <t>100,000 - (2000-2000)= 100,000- 0 = 100,000</t>
  </si>
  <si>
    <t>Also, on 1-1-2024 is the Bond Maturity date (retirement date), so:</t>
  </si>
  <si>
    <t>Bonds payable</t>
  </si>
  <si>
    <t xml:space="preserve">            Cash</t>
  </si>
  <si>
    <t>Bond retirement entry at maturity</t>
  </si>
  <si>
    <t>What is the total financing Cost (borrowing cost) for the company??</t>
  </si>
  <si>
    <t>(8000 X 4 years) + 2000= $ 34,000.</t>
  </si>
  <si>
    <t>issuing price= 100,000 X 104%= $ 104,000.</t>
  </si>
  <si>
    <t>XYZ Company issues a $ 100,000, 10%, 4 years bond at 104. The bond was issued on 1-1-2020,</t>
  </si>
  <si>
    <t>This means the total premium is = $ 4,000.</t>
  </si>
  <si>
    <t>Yearly interest= 100,000 X 10%= $ 10,000 per year or $ 5,000 semiannual.</t>
  </si>
  <si>
    <t xml:space="preserve">           Premium on Bonds payable</t>
  </si>
  <si>
    <t xml:space="preserve">Note that Net carrying value of Bond on this day= face amount + Premium on Bonds payable= 104,000. </t>
  </si>
  <si>
    <t>Now, we need to calculate the Premium amortization, which happens every interest date. Remember, we have 8 interest dates.</t>
  </si>
  <si>
    <t>This means divide Premium by 8= 4000/8=  $ 500 every interest date.</t>
  </si>
  <si>
    <t>Premium on Bonds payable</t>
  </si>
  <si>
    <t xml:space="preserve">         Interest expense</t>
  </si>
  <si>
    <t>Premium amortization entry</t>
  </si>
  <si>
    <t>100,000 + (4000-1000)= 100,000 + 3000= 103000</t>
  </si>
  <si>
    <t>100,000 + (4000-2000)= 100,000 + 2000= 102000</t>
  </si>
  <si>
    <t>100,000 + (4000-3000)= 100,000 + 1000= 101000</t>
  </si>
  <si>
    <t>What is the bond Net Carring Value on December 31-2021?</t>
  </si>
  <si>
    <t>100,000 + (4000-4000)= 100,000 + 0= 100.000</t>
  </si>
  <si>
    <t>(10,000 X 4 years) - 4000= $ 36,000.</t>
  </si>
  <si>
    <t>Redeeming Bonds before Maturity</t>
  </si>
  <si>
    <t xml:space="preserve">When bonds are retired before maturity, it is necessary to: </t>
  </si>
  <si>
    <r>
      <t>1.</t>
    </r>
    <r>
      <rPr>
        <sz val="21"/>
        <color rgb="FF000000"/>
        <rFont val="Arial"/>
        <family val="2"/>
      </rPr>
      <t xml:space="preserve">eliminate carrying value of bonds at redemption date; </t>
    </r>
  </si>
  <si>
    <r>
      <t>2.</t>
    </r>
    <r>
      <rPr>
        <sz val="21"/>
        <color rgb="FF000000"/>
        <rFont val="Arial"/>
        <family val="2"/>
      </rPr>
      <t xml:space="preserve">record cash paid; and </t>
    </r>
  </si>
  <si>
    <r>
      <t>3.</t>
    </r>
    <r>
      <rPr>
        <sz val="21"/>
        <color rgb="FF000000"/>
        <rFont val="Arial"/>
        <family val="2"/>
      </rPr>
      <t>recognize gain or loss on redemption.</t>
    </r>
  </si>
  <si>
    <t xml:space="preserve">    If stated interst rate (contractual) is MORE than market interest rate, the Bond will be sold (issued) at a PREMIUM.</t>
  </si>
  <si>
    <t xml:space="preserve">    If stated interst rate (contractual) =  market interest rate, the Bond will be sold (issued) at a FACE VALUE.</t>
  </si>
  <si>
    <t>The carrying value of the bonds is the face value of the bonds less unamortized bond discount or plus unamortized bond premium at the redemption date.</t>
  </si>
  <si>
    <t xml:space="preserve">At the end of the eighth period, Candlestick retires these bonds at 103 after paying the semiannual interest. </t>
  </si>
  <si>
    <t xml:space="preserve">The carrying value of the bonds at the redemption date is $101,623.  </t>
  </si>
  <si>
    <t>Candlestick makes the following entry to record the redemption at the end of the eighth interest period (January 1, 2018):</t>
  </si>
  <si>
    <t xml:space="preserve">Assume Candlestick, Inc. has sold its bonds (face value $ 100,000)  at a premium.  </t>
  </si>
  <si>
    <t xml:space="preserve">Bonds Payable  </t>
  </si>
  <si>
    <t>Premium on Bonds Payable</t>
  </si>
  <si>
    <t>Loss On Bond Redemption</t>
  </si>
  <si>
    <t xml:space="preserve">              Cash</t>
  </si>
  <si>
    <t>Converting Bonds into Common Stock</t>
  </si>
  <si>
    <r>
      <t>Upon conversion</t>
    </r>
    <r>
      <rPr>
        <sz val="21"/>
        <color rgb="FF000000"/>
        <rFont val="Arial"/>
        <family val="2"/>
      </rPr>
      <t xml:space="preserve">, the company transfers the carrying value of the bonds to paid-in capital accounts.  </t>
    </r>
  </si>
  <si>
    <t>No gain or loss is recognized.</t>
  </si>
  <si>
    <t xml:space="preserve"> into 2,000 shares of $10 par value common stock.  Both the bonds and the common stock have a market value of $130,000. </t>
  </si>
  <si>
    <t>Saunders makes the following entry to record the conversion:</t>
  </si>
  <si>
    <t xml:space="preserve">Bonds Payable </t>
  </si>
  <si>
    <r>
      <t xml:space="preserve">          Common Stock  </t>
    </r>
    <r>
      <rPr>
        <sz val="20"/>
        <color rgb="FF000000"/>
        <rFont val="Arial"/>
        <family val="2"/>
      </rPr>
      <t>(2,000 x $10)</t>
    </r>
  </si>
  <si>
    <t xml:space="preserve">           Paid-in Capital in Excess of Par</t>
  </si>
  <si>
    <t>Long-Term Notes Payable</t>
  </si>
  <si>
    <t>May be secured by a mortgage that pledges title to specific assets as security for a loan.</t>
  </si>
  <si>
    <r>
      <t>u</t>
    </r>
    <r>
      <rPr>
        <sz val="20"/>
        <color rgb="FF000000"/>
        <rFont val="Arial"/>
        <family val="2"/>
      </rPr>
      <t xml:space="preserve">interest on the unpaid balance of the loan and </t>
    </r>
  </si>
  <si>
    <r>
      <t>u</t>
    </r>
    <r>
      <rPr>
        <sz val="20"/>
        <color rgb="FF000000"/>
        <rFont val="Arial"/>
        <family val="2"/>
      </rPr>
      <t>a reduction of loan principal.</t>
    </r>
  </si>
  <si>
    <t>Companies initially record mortgage notes payable at face value.</t>
  </si>
  <si>
    <t xml:space="preserve">Typically, terms require borrower to make installment payments over the term of the loan.  </t>
  </si>
  <si>
    <t xml:space="preserve">Each payment consists of </t>
  </si>
  <si>
    <t>Cash payment</t>
  </si>
  <si>
    <t>A</t>
  </si>
  <si>
    <t>B</t>
  </si>
  <si>
    <t>C</t>
  </si>
  <si>
    <t>D</t>
  </si>
  <si>
    <t>E</t>
  </si>
  <si>
    <t>Reduction in Principal =  ( B-C)</t>
  </si>
  <si>
    <t>Principal Ending Balance                 =     (E- D)</t>
  </si>
  <si>
    <t xml:space="preserve">January 1, 2020. The terms provide for semiannual installment payments of $21,310.4 (not including real estate taxes and insurance). </t>
  </si>
  <si>
    <t>Interest Expense (4% * E)</t>
  </si>
  <si>
    <t>Dec 31- 2025</t>
  </si>
  <si>
    <t>Jan 1- 2020</t>
  </si>
  <si>
    <t xml:space="preserve"> payment date</t>
  </si>
  <si>
    <t>June 30-2020</t>
  </si>
  <si>
    <t>June 30-2021</t>
  </si>
  <si>
    <t>4- Face Value= Par value= Nominal value= Maturity value= Stated value= Contractual value: is the amount that the company will pay back to the bondholder, when maturity comes.</t>
  </si>
  <si>
    <t>Less: D.O.B.P</t>
  </si>
  <si>
    <t>net carrying value of bond</t>
  </si>
  <si>
    <t>مش مطلوب (محذوف)</t>
  </si>
  <si>
    <t>Add: P.O.B.P</t>
  </si>
  <si>
    <t>June 30- 2020</t>
  </si>
  <si>
    <t>5- Contractual interest rate= face value interest rate= Nominal interest rate= stated interest rate= Coupon interest rate: is the annual interest rate on the bond. Most companies pay it semiannualy (every six months).</t>
  </si>
  <si>
    <r>
      <t>Illustration:</t>
    </r>
    <r>
      <rPr>
        <sz val="22"/>
        <color rgb="FF000000"/>
        <rFont val="Arial"/>
        <family val="2"/>
      </rPr>
      <t xml:space="preserve">   On July 1, Saunders Associates converts $100,000 bonds sold at face value</t>
    </r>
  </si>
  <si>
    <r>
      <t>Illustration:</t>
    </r>
    <r>
      <rPr>
        <sz val="22"/>
        <color rgb="FF000000"/>
        <rFont val="Arial"/>
        <family val="2"/>
      </rPr>
      <t xml:space="preserve">  Porter Technology Inc. issues a $200,000, 8%, 6-year mortgage note on </t>
    </r>
  </si>
  <si>
    <t>98% of face value</t>
  </si>
  <si>
    <t>June 30-2022</t>
  </si>
  <si>
    <t>June 30-2023</t>
  </si>
  <si>
    <t>June 30-2024</t>
  </si>
  <si>
    <t>June 30-2025</t>
  </si>
  <si>
    <t>Dec 31- 2024</t>
  </si>
  <si>
    <t>Adjunct account</t>
  </si>
  <si>
    <t xml:space="preserve">        Mortgage  Notes Payable</t>
  </si>
  <si>
    <t>Mortgage Notes Payable</t>
  </si>
  <si>
    <t>The installment payment schedule for the 6 years years is as follows.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</si>
</sst>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rgb="FF000099"/>
      <name val="Arial"/>
      <family val="2"/>
    </font>
    <font>
      <sz val="22"/>
      <color rgb="FF000000"/>
      <name val="Arial"/>
      <family val="2"/>
    </font>
    <font>
      <sz val="21"/>
      <color theme="1"/>
      <name val="Calibri"/>
      <family val="2"/>
      <scheme val="minor"/>
    </font>
    <font>
      <sz val="21"/>
      <color rgb="FF000000"/>
      <name val="Arial"/>
      <family val="2"/>
    </font>
    <font>
      <sz val="19"/>
      <color rgb="FF000000"/>
      <name val="Arial"/>
      <family val="2"/>
    </font>
    <font>
      <sz val="18"/>
      <color rgb="FF000000"/>
      <name val="Arial"/>
      <family val="2"/>
    </font>
    <font>
      <b/>
      <sz val="21"/>
      <color rgb="FF000000"/>
      <name val="Arial"/>
      <family val="2"/>
    </font>
    <font>
      <sz val="20"/>
      <color rgb="FF000000"/>
      <name val="Arial"/>
      <family val="2"/>
    </font>
    <font>
      <sz val="8.8000000000000007"/>
      <color rgb="FF800000"/>
      <name val="Wingdings"/>
      <charset val="2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rgb="FF8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0" xfId="0" applyFont="1"/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3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left"/>
    </xf>
    <xf numFmtId="0" fontId="3" fillId="2" borderId="0" xfId="0" applyFont="1" applyFill="1"/>
    <xf numFmtId="14" fontId="3" fillId="0" borderId="0" xfId="0" applyNumberFormat="1" applyFont="1"/>
    <xf numFmtId="3" fontId="3" fillId="0" borderId="0" xfId="0" applyNumberFormat="1" applyFont="1"/>
    <xf numFmtId="3" fontId="4" fillId="0" borderId="9" xfId="0" applyNumberFormat="1" applyFont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left"/>
    </xf>
    <xf numFmtId="0" fontId="3" fillId="3" borderId="0" xfId="0" applyFont="1" applyFill="1"/>
    <xf numFmtId="0" fontId="4" fillId="0" borderId="0" xfId="0" applyFont="1"/>
    <xf numFmtId="0" fontId="6" fillId="0" borderId="0" xfId="0" applyFont="1" applyAlignment="1">
      <alignment horizontal="left" readingOrder="1"/>
    </xf>
    <xf numFmtId="0" fontId="7" fillId="0" borderId="0" xfId="0" applyFont="1" applyAlignment="1">
      <alignment horizontal="left" readingOrder="1"/>
    </xf>
    <xf numFmtId="0" fontId="8" fillId="0" borderId="0" xfId="0" applyFont="1" applyAlignment="1">
      <alignment horizontal="left" indent="8" readingOrder="1"/>
    </xf>
    <xf numFmtId="0" fontId="10" fillId="0" borderId="0" xfId="0" applyFont="1" applyAlignment="1">
      <alignment horizontal="left" readingOrder="1"/>
    </xf>
    <xf numFmtId="0" fontId="11" fillId="0" borderId="0" xfId="0" applyFont="1"/>
    <xf numFmtId="0" fontId="2" fillId="0" borderId="0" xfId="0" applyNumberFormat="1" applyFont="1"/>
    <xf numFmtId="0" fontId="9" fillId="0" borderId="0" xfId="0" applyFont="1" applyAlignment="1">
      <alignment horizontal="left" readingOrder="1"/>
    </xf>
    <xf numFmtId="0" fontId="11" fillId="0" borderId="0" xfId="0" applyFont="1" applyAlignment="1">
      <alignment horizontal="left" readingOrder="1"/>
    </xf>
    <xf numFmtId="3" fontId="11" fillId="0" borderId="0" xfId="0" applyNumberFormat="1" applyFont="1" applyAlignment="1">
      <alignment horizontal="left" readingOrder="1"/>
    </xf>
    <xf numFmtId="0" fontId="12" fillId="0" borderId="0" xfId="0" applyFont="1" applyAlignment="1">
      <alignment horizontal="left" readingOrder="1"/>
    </xf>
    <xf numFmtId="3" fontId="7" fillId="0" borderId="0" xfId="0" applyNumberFormat="1" applyFont="1" applyAlignment="1">
      <alignment horizontal="left" readingOrder="1"/>
    </xf>
    <xf numFmtId="0" fontId="14" fillId="0" borderId="0" xfId="0" applyFont="1" applyAlignment="1">
      <alignment horizontal="left" indent="8" readingOrder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center"/>
    </xf>
    <xf numFmtId="3" fontId="2" fillId="0" borderId="0" xfId="0" applyNumberFormat="1" applyFont="1"/>
    <xf numFmtId="4" fontId="2" fillId="0" borderId="0" xfId="0" applyNumberFormat="1" applyFont="1"/>
    <xf numFmtId="0" fontId="15" fillId="0" borderId="0" xfId="0" applyFont="1"/>
    <xf numFmtId="0" fontId="2" fillId="4" borderId="0" xfId="0" applyFont="1" applyFill="1" applyAlignment="1">
      <alignment horizontal="center" wrapText="1"/>
    </xf>
    <xf numFmtId="0" fontId="2" fillId="4" borderId="0" xfId="0" applyFont="1" applyFill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6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/>
    <xf numFmtId="0" fontId="2" fillId="4" borderId="8" xfId="0" applyFont="1" applyFill="1" applyBorder="1"/>
    <xf numFmtId="0" fontId="16" fillId="5" borderId="0" xfId="0" applyFont="1" applyFill="1" applyAlignment="1">
      <alignment horizontal="center"/>
    </xf>
    <xf numFmtId="0" fontId="17" fillId="0" borderId="0" xfId="0" applyFont="1"/>
    <xf numFmtId="0" fontId="16" fillId="0" borderId="0" xfId="0" applyFont="1"/>
    <xf numFmtId="4" fontId="17" fillId="0" borderId="0" xfId="0" applyNumberFormat="1" applyFont="1"/>
    <xf numFmtId="0" fontId="18" fillId="0" borderId="0" xfId="0" applyFont="1" applyAlignment="1">
      <alignment horizontal="left" indent="1" readingOrder="1"/>
    </xf>
    <xf numFmtId="0" fontId="18" fillId="0" borderId="0" xfId="0" applyFont="1" applyAlignment="1">
      <alignment horizontal="left" readingOrder="1"/>
    </xf>
    <xf numFmtId="3" fontId="5" fillId="2" borderId="0" xfId="0" applyNumberFormat="1" applyFont="1" applyFill="1" applyAlignment="1">
      <alignment horizontal="center"/>
    </xf>
    <xf numFmtId="0" fontId="1" fillId="2" borderId="0" xfId="0" applyFont="1" applyFill="1" applyAlignment="1"/>
    <xf numFmtId="3" fontId="5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3"/>
  <sheetViews>
    <sheetView topLeftCell="A17" workbookViewId="0">
      <selection activeCell="B19" sqref="A19:B24"/>
    </sheetView>
  </sheetViews>
  <sheetFormatPr defaultRowHeight="23.25"/>
  <cols>
    <col min="1" max="1" width="37.28515625" style="1" customWidth="1"/>
    <col min="2" max="2" width="28" style="1" customWidth="1"/>
    <col min="3" max="4" width="9.140625" style="1"/>
    <col min="5" max="5" width="20.85546875" style="1" customWidth="1"/>
    <col min="6" max="16384" width="9.140625" style="1"/>
  </cols>
  <sheetData>
    <row r="2" spans="1:6">
      <c r="A2" s="1" t="s">
        <v>2</v>
      </c>
    </row>
    <row r="3" spans="1:6">
      <c r="A3" s="1" t="s">
        <v>0</v>
      </c>
    </row>
    <row r="4" spans="1:6">
      <c r="A4" s="1" t="s">
        <v>1</v>
      </c>
    </row>
    <row r="5" spans="1:6">
      <c r="A5" s="1" t="s">
        <v>144</v>
      </c>
    </row>
    <row r="6" spans="1:6">
      <c r="A6" s="1" t="s">
        <v>150</v>
      </c>
    </row>
    <row r="8" spans="1:6">
      <c r="A8" s="1" t="s">
        <v>3</v>
      </c>
    </row>
    <row r="9" spans="1:6">
      <c r="A9" s="1" t="s">
        <v>4</v>
      </c>
      <c r="B9" s="1" t="s">
        <v>5</v>
      </c>
      <c r="C9" s="2" t="s">
        <v>6</v>
      </c>
      <c r="D9" s="1" t="s">
        <v>7</v>
      </c>
      <c r="F9" s="1" t="s">
        <v>8</v>
      </c>
    </row>
    <row r="11" spans="1:6">
      <c r="A11" s="1" t="s">
        <v>9</v>
      </c>
    </row>
    <row r="12" spans="1:6">
      <c r="A12" s="1" t="s">
        <v>103</v>
      </c>
    </row>
    <row r="13" spans="1:6">
      <c r="A13" s="1" t="s">
        <v>104</v>
      </c>
    </row>
    <row r="18" spans="1:12" ht="24" thickBot="1"/>
    <row r="19" spans="1:12">
      <c r="A19" s="3" t="s">
        <v>10</v>
      </c>
      <c r="B19" s="4"/>
      <c r="C19" s="4"/>
      <c r="D19" s="4"/>
      <c r="E19" s="4"/>
      <c r="F19" s="4"/>
      <c r="G19" s="4"/>
      <c r="H19" s="4"/>
      <c r="I19" s="4"/>
      <c r="J19" s="4"/>
      <c r="K19" s="5"/>
    </row>
    <row r="20" spans="1:12">
      <c r="A20" s="6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2">
      <c r="A21" s="6" t="s">
        <v>11</v>
      </c>
      <c r="B21" s="7"/>
      <c r="C21" s="7"/>
      <c r="D21" s="7" t="s">
        <v>153</v>
      </c>
      <c r="E21" s="7"/>
      <c r="F21" s="7"/>
      <c r="G21" s="7"/>
      <c r="H21" s="7"/>
      <c r="I21" s="7"/>
      <c r="J21" s="7"/>
      <c r="K21" s="8"/>
    </row>
    <row r="22" spans="1:12">
      <c r="A22" s="6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2">
      <c r="A23" s="6" t="s">
        <v>12</v>
      </c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2">
      <c r="A24" s="6" t="s">
        <v>13</v>
      </c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2">
      <c r="A25" s="6" t="s">
        <v>14</v>
      </c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2">
      <c r="A26" s="6" t="s">
        <v>15</v>
      </c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2" ht="24" thickBot="1">
      <c r="A27" s="9" t="s">
        <v>16</v>
      </c>
      <c r="B27" s="10"/>
      <c r="C27" s="10"/>
      <c r="D27" s="10"/>
      <c r="E27" s="10"/>
      <c r="F27" s="10"/>
      <c r="G27" s="10"/>
      <c r="H27" s="10"/>
      <c r="I27" s="10"/>
      <c r="J27" s="10"/>
      <c r="K27" s="11"/>
    </row>
    <row r="28" spans="1:12" s="43" customFormat="1"/>
    <row r="29" spans="1:12" s="43" customFormat="1">
      <c r="A29" s="43" t="s">
        <v>35</v>
      </c>
    </row>
    <row r="30" spans="1:12" s="43" customFormat="1">
      <c r="A30" s="43" t="s">
        <v>36</v>
      </c>
    </row>
    <row r="31" spans="1:12" s="43" customFormat="1" ht="24" thickBot="1"/>
    <row r="32" spans="1:12" s="43" customFormat="1">
      <c r="A32" s="44" t="s">
        <v>37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6"/>
    </row>
    <row r="33" spans="1:12" s="43" customFormat="1" ht="24" thickBot="1">
      <c r="A33" s="47"/>
      <c r="B33" s="48" t="s">
        <v>38</v>
      </c>
      <c r="C33" s="49" t="s">
        <v>39</v>
      </c>
      <c r="D33" s="49"/>
      <c r="E33" s="49"/>
      <c r="F33" s="49"/>
      <c r="G33" s="49"/>
      <c r="H33" s="49"/>
      <c r="I33" s="49"/>
      <c r="J33" s="49"/>
      <c r="K33" s="49"/>
      <c r="L33" s="5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94"/>
  <sheetViews>
    <sheetView topLeftCell="A82" workbookViewId="0">
      <selection activeCell="B94" sqref="B94"/>
    </sheetView>
  </sheetViews>
  <sheetFormatPr defaultRowHeight="26.25"/>
  <cols>
    <col min="1" max="1" width="23" style="12" customWidth="1"/>
    <col min="2" max="2" width="54" style="12" customWidth="1"/>
    <col min="3" max="4" width="16.140625" style="12" customWidth="1"/>
    <col min="5" max="5" width="28.28515625" style="12" customWidth="1"/>
    <col min="6" max="12" width="9.140625" style="12"/>
    <col min="13" max="13" width="24.7109375" style="12" customWidth="1"/>
    <col min="14" max="14" width="14.7109375" style="12" bestFit="1" customWidth="1"/>
    <col min="15" max="16384" width="9.140625" style="12"/>
  </cols>
  <sheetData>
    <row r="1" spans="1:14">
      <c r="A1" s="12" t="s">
        <v>17</v>
      </c>
    </row>
    <row r="2" spans="1:14">
      <c r="A2" s="12" t="s">
        <v>18</v>
      </c>
    </row>
    <row r="3" spans="1:14">
      <c r="A3" s="12" t="s">
        <v>20</v>
      </c>
    </row>
    <row r="4" spans="1:14">
      <c r="A4" s="12" t="s">
        <v>19</v>
      </c>
    </row>
    <row r="5" spans="1:14">
      <c r="A5" s="12" t="s">
        <v>21</v>
      </c>
      <c r="I5" s="12">
        <f>2000/8</f>
        <v>250</v>
      </c>
    </row>
    <row r="7" spans="1:14">
      <c r="B7" s="12" t="s">
        <v>26</v>
      </c>
      <c r="D7" s="12" t="s">
        <v>27</v>
      </c>
    </row>
    <row r="8" spans="1:14">
      <c r="B8" s="12" t="s">
        <v>28</v>
      </c>
    </row>
    <row r="10" spans="1:14">
      <c r="A10" s="20" t="s">
        <v>22</v>
      </c>
      <c r="B10" s="20" t="s">
        <v>23</v>
      </c>
      <c r="C10" s="20" t="s">
        <v>24</v>
      </c>
      <c r="D10" s="20" t="s">
        <v>25</v>
      </c>
    </row>
    <row r="11" spans="1:14">
      <c r="A11" s="13" t="s">
        <v>29</v>
      </c>
      <c r="B11" s="14" t="s">
        <v>30</v>
      </c>
      <c r="C11" s="13">
        <v>98000</v>
      </c>
      <c r="D11" s="13"/>
      <c r="E11" s="17" t="s">
        <v>33</v>
      </c>
      <c r="K11" s="12" t="s">
        <v>76</v>
      </c>
      <c r="N11" s="19">
        <v>100000</v>
      </c>
    </row>
    <row r="12" spans="1:14">
      <c r="A12" s="13"/>
      <c r="B12" s="14" t="s">
        <v>31</v>
      </c>
      <c r="C12" s="13">
        <v>2000</v>
      </c>
      <c r="D12" s="13"/>
      <c r="K12" s="12" t="s">
        <v>145</v>
      </c>
      <c r="N12" s="12">
        <v>-2000</v>
      </c>
    </row>
    <row r="13" spans="1:14">
      <c r="A13" s="13"/>
      <c r="B13" s="14" t="s">
        <v>32</v>
      </c>
      <c r="C13" s="13"/>
      <c r="D13" s="13">
        <v>100000</v>
      </c>
      <c r="K13" s="12" t="s">
        <v>146</v>
      </c>
      <c r="N13" s="12">
        <v>98000</v>
      </c>
    </row>
    <row r="14" spans="1:14">
      <c r="A14" s="13"/>
      <c r="B14" s="14"/>
      <c r="C14" s="13"/>
      <c r="D14" s="13"/>
    </row>
    <row r="15" spans="1:14">
      <c r="A15" s="57" t="s">
        <v>34</v>
      </c>
      <c r="B15" s="58"/>
      <c r="C15" s="58"/>
      <c r="D15" s="58"/>
      <c r="E15" s="58"/>
      <c r="F15" s="58"/>
      <c r="G15" s="58"/>
      <c r="H15" s="58"/>
      <c r="I15" s="58"/>
      <c r="J15" s="17"/>
    </row>
    <row r="16" spans="1:14">
      <c r="A16" s="15"/>
      <c r="B16" s="59" t="s">
        <v>41</v>
      </c>
      <c r="C16" s="58"/>
      <c r="D16" s="58"/>
      <c r="E16" s="58"/>
      <c r="F16" s="58"/>
      <c r="G16" s="58"/>
      <c r="H16" s="58"/>
      <c r="I16" s="58"/>
      <c r="J16" s="58"/>
    </row>
    <row r="17" spans="1:10">
      <c r="A17" s="15"/>
      <c r="B17" s="59" t="s">
        <v>40</v>
      </c>
      <c r="C17" s="58"/>
      <c r="D17" s="58"/>
      <c r="E17" s="58"/>
      <c r="F17" s="58"/>
      <c r="G17" s="58"/>
      <c r="H17" s="58"/>
      <c r="I17" s="58"/>
      <c r="J17" s="58"/>
    </row>
    <row r="18" spans="1:10">
      <c r="A18" s="13"/>
      <c r="B18" s="14"/>
      <c r="C18" s="13"/>
      <c r="D18" s="13"/>
    </row>
    <row r="19" spans="1:10">
      <c r="A19" s="13" t="s">
        <v>42</v>
      </c>
      <c r="B19" s="14" t="s">
        <v>43</v>
      </c>
      <c r="C19" s="13">
        <v>4000</v>
      </c>
      <c r="D19" s="13"/>
      <c r="E19" s="17" t="s">
        <v>56</v>
      </c>
      <c r="F19" s="17"/>
    </row>
    <row r="20" spans="1:10">
      <c r="A20" s="13"/>
      <c r="B20" s="14" t="s">
        <v>44</v>
      </c>
      <c r="C20" s="13"/>
      <c r="D20" s="13">
        <v>4000</v>
      </c>
    </row>
    <row r="21" spans="1:10">
      <c r="A21" s="13"/>
      <c r="B21" s="14" t="s">
        <v>43</v>
      </c>
      <c r="C21" s="13">
        <v>250</v>
      </c>
      <c r="D21" s="13"/>
      <c r="E21" s="17" t="s">
        <v>57</v>
      </c>
      <c r="F21" s="17"/>
      <c r="G21" s="17"/>
    </row>
    <row r="22" spans="1:10">
      <c r="A22" s="13"/>
      <c r="B22" s="14" t="s">
        <v>45</v>
      </c>
      <c r="C22" s="13"/>
      <c r="D22" s="13">
        <v>250</v>
      </c>
    </row>
    <row r="23" spans="1:10">
      <c r="A23" s="13"/>
      <c r="B23" s="16" t="s">
        <v>46</v>
      </c>
      <c r="C23" s="13"/>
      <c r="D23" s="13"/>
    </row>
    <row r="24" spans="1:10">
      <c r="A24" s="13"/>
      <c r="B24" s="14"/>
      <c r="C24" s="13"/>
      <c r="D24" s="13"/>
    </row>
    <row r="25" spans="1:10">
      <c r="A25" s="13" t="s">
        <v>47</v>
      </c>
      <c r="B25" s="14" t="s">
        <v>43</v>
      </c>
      <c r="C25" s="13">
        <v>4000</v>
      </c>
      <c r="D25" s="13"/>
      <c r="E25" s="17" t="s">
        <v>58</v>
      </c>
      <c r="F25" s="17"/>
    </row>
    <row r="26" spans="1:10">
      <c r="A26" s="13"/>
      <c r="B26" s="14" t="s">
        <v>48</v>
      </c>
      <c r="C26" s="13"/>
      <c r="D26" s="13">
        <v>4000</v>
      </c>
    </row>
    <row r="27" spans="1:10">
      <c r="A27" s="13"/>
      <c r="B27" s="14" t="s">
        <v>43</v>
      </c>
      <c r="C27" s="13">
        <v>250</v>
      </c>
      <c r="D27" s="13"/>
      <c r="E27" s="17" t="s">
        <v>57</v>
      </c>
      <c r="F27" s="17"/>
      <c r="G27" s="17"/>
    </row>
    <row r="28" spans="1:10">
      <c r="A28" s="13"/>
      <c r="B28" s="14" t="s">
        <v>45</v>
      </c>
      <c r="C28" s="13"/>
      <c r="D28" s="13">
        <v>250</v>
      </c>
    </row>
    <row r="29" spans="1:10">
      <c r="A29" s="13"/>
      <c r="B29" s="14"/>
      <c r="C29" s="13"/>
      <c r="D29" s="13"/>
    </row>
    <row r="30" spans="1:10">
      <c r="A30" s="13" t="s">
        <v>50</v>
      </c>
      <c r="B30" s="14" t="s">
        <v>51</v>
      </c>
      <c r="C30" s="13">
        <v>4000</v>
      </c>
      <c r="D30" s="13"/>
      <c r="E30" s="17" t="s">
        <v>59</v>
      </c>
      <c r="F30" s="17"/>
      <c r="G30" s="17"/>
      <c r="H30" s="17"/>
      <c r="I30" s="17"/>
      <c r="J30" s="17"/>
    </row>
    <row r="31" spans="1:10">
      <c r="A31" s="13"/>
      <c r="B31" s="14" t="s">
        <v>52</v>
      </c>
      <c r="C31" s="13"/>
      <c r="D31" s="13">
        <v>4000</v>
      </c>
    </row>
    <row r="32" spans="1:10">
      <c r="A32" s="13"/>
      <c r="B32" s="14"/>
      <c r="C32" s="13"/>
      <c r="D32" s="13"/>
    </row>
    <row r="33" spans="1:5">
      <c r="A33" s="15" t="s">
        <v>49</v>
      </c>
      <c r="B33" s="16" t="s">
        <v>53</v>
      </c>
      <c r="C33" s="15"/>
      <c r="D33" s="15"/>
      <c r="E33" s="17"/>
    </row>
    <row r="34" spans="1:5">
      <c r="A34" s="15" t="s">
        <v>54</v>
      </c>
      <c r="B34" s="16" t="s">
        <v>55</v>
      </c>
      <c r="C34" s="15"/>
      <c r="D34" s="15"/>
      <c r="E34" s="17"/>
    </row>
    <row r="35" spans="1:5">
      <c r="A35" s="13"/>
      <c r="B35" s="14"/>
      <c r="C35" s="13"/>
      <c r="D35" s="13"/>
    </row>
    <row r="36" spans="1:5">
      <c r="A36" s="13" t="s">
        <v>60</v>
      </c>
      <c r="B36" s="14" t="s">
        <v>43</v>
      </c>
      <c r="C36" s="13">
        <v>4000</v>
      </c>
      <c r="D36" s="13"/>
      <c r="E36" s="12" t="s">
        <v>56</v>
      </c>
    </row>
    <row r="37" spans="1:5">
      <c r="A37" s="13"/>
      <c r="B37" s="14" t="s">
        <v>44</v>
      </c>
      <c r="C37" s="13"/>
      <c r="D37" s="13">
        <v>4000</v>
      </c>
    </row>
    <row r="38" spans="1:5">
      <c r="A38" s="13"/>
      <c r="B38" s="14" t="s">
        <v>43</v>
      </c>
      <c r="C38" s="13">
        <v>250</v>
      </c>
      <c r="D38" s="13"/>
      <c r="E38" s="12" t="s">
        <v>57</v>
      </c>
    </row>
    <row r="39" spans="1:5">
      <c r="A39" s="13"/>
      <c r="B39" s="14" t="s">
        <v>45</v>
      </c>
      <c r="C39" s="13"/>
      <c r="D39" s="13">
        <v>250</v>
      </c>
    </row>
    <row r="40" spans="1:5">
      <c r="A40" s="13"/>
      <c r="B40" s="16" t="s">
        <v>46</v>
      </c>
      <c r="C40" s="13"/>
      <c r="D40" s="13"/>
    </row>
    <row r="41" spans="1:5">
      <c r="A41" s="13"/>
      <c r="B41" s="14"/>
      <c r="C41" s="13"/>
      <c r="D41" s="13"/>
    </row>
    <row r="42" spans="1:5">
      <c r="A42" s="13" t="s">
        <v>61</v>
      </c>
      <c r="B42" s="14" t="s">
        <v>43</v>
      </c>
      <c r="C42" s="13">
        <v>4000</v>
      </c>
      <c r="D42" s="13"/>
      <c r="E42" s="12" t="s">
        <v>58</v>
      </c>
    </row>
    <row r="43" spans="1:5">
      <c r="A43" s="13"/>
      <c r="B43" s="14" t="s">
        <v>48</v>
      </c>
      <c r="C43" s="13"/>
      <c r="D43" s="13">
        <v>4000</v>
      </c>
    </row>
    <row r="44" spans="1:5">
      <c r="A44" s="13"/>
      <c r="B44" s="14" t="s">
        <v>43</v>
      </c>
      <c r="C44" s="13">
        <v>250</v>
      </c>
      <c r="D44" s="13"/>
      <c r="E44" s="12" t="s">
        <v>57</v>
      </c>
    </row>
    <row r="45" spans="1:5">
      <c r="A45" s="13"/>
      <c r="B45" s="14" t="s">
        <v>45</v>
      </c>
      <c r="C45" s="13"/>
      <c r="D45" s="13">
        <v>250</v>
      </c>
    </row>
    <row r="46" spans="1:5">
      <c r="A46" s="13"/>
      <c r="B46" s="14"/>
      <c r="C46" s="13"/>
      <c r="D46" s="13"/>
    </row>
    <row r="47" spans="1:5">
      <c r="A47" s="13" t="s">
        <v>62</v>
      </c>
      <c r="B47" s="14" t="s">
        <v>51</v>
      </c>
      <c r="C47" s="13">
        <v>4000</v>
      </c>
      <c r="D47" s="13"/>
      <c r="E47" s="12" t="s">
        <v>59</v>
      </c>
    </row>
    <row r="48" spans="1:5">
      <c r="A48" s="13"/>
      <c r="B48" s="14" t="s">
        <v>52</v>
      </c>
      <c r="C48" s="13"/>
      <c r="D48" s="13">
        <v>4000</v>
      </c>
    </row>
    <row r="49" spans="1:5">
      <c r="A49" s="13"/>
      <c r="B49" s="14"/>
      <c r="C49" s="13"/>
      <c r="D49" s="13"/>
    </row>
    <row r="50" spans="1:5">
      <c r="A50" s="15" t="s">
        <v>49</v>
      </c>
      <c r="B50" s="16" t="s">
        <v>63</v>
      </c>
      <c r="C50" s="15"/>
      <c r="D50" s="15"/>
      <c r="E50" s="17"/>
    </row>
    <row r="51" spans="1:5">
      <c r="A51" s="15" t="s">
        <v>54</v>
      </c>
      <c r="B51" s="16" t="s">
        <v>64</v>
      </c>
      <c r="C51" s="15"/>
      <c r="D51" s="15"/>
      <c r="E51" s="17"/>
    </row>
    <row r="52" spans="1:5">
      <c r="A52" s="13"/>
      <c r="B52" s="13"/>
      <c r="C52" s="13"/>
      <c r="D52" s="13"/>
    </row>
    <row r="53" spans="1:5">
      <c r="A53" s="13" t="s">
        <v>65</v>
      </c>
      <c r="B53" s="14" t="s">
        <v>43</v>
      </c>
      <c r="C53" s="13">
        <v>4000</v>
      </c>
      <c r="D53" s="13"/>
      <c r="E53" s="12" t="s">
        <v>56</v>
      </c>
    </row>
    <row r="54" spans="1:5">
      <c r="A54" s="13"/>
      <c r="B54" s="14" t="s">
        <v>44</v>
      </c>
      <c r="C54" s="13"/>
      <c r="D54" s="13">
        <v>4000</v>
      </c>
    </row>
    <row r="55" spans="1:5">
      <c r="A55" s="13"/>
      <c r="B55" s="14" t="s">
        <v>43</v>
      </c>
      <c r="C55" s="13">
        <v>250</v>
      </c>
      <c r="D55" s="13"/>
      <c r="E55" s="12" t="s">
        <v>57</v>
      </c>
    </row>
    <row r="56" spans="1:5">
      <c r="A56" s="13"/>
      <c r="B56" s="14" t="s">
        <v>45</v>
      </c>
      <c r="C56" s="13"/>
      <c r="D56" s="13">
        <v>250</v>
      </c>
    </row>
    <row r="57" spans="1:5">
      <c r="A57" s="13"/>
      <c r="B57" s="16" t="s">
        <v>46</v>
      </c>
      <c r="C57" s="13"/>
      <c r="D57" s="13"/>
    </row>
    <row r="58" spans="1:5">
      <c r="A58" s="13"/>
      <c r="B58" s="14"/>
      <c r="C58" s="13"/>
      <c r="D58" s="13"/>
    </row>
    <row r="59" spans="1:5">
      <c r="A59" s="13" t="s">
        <v>66</v>
      </c>
      <c r="B59" s="14" t="s">
        <v>43</v>
      </c>
      <c r="C59" s="13">
        <v>4000</v>
      </c>
      <c r="D59" s="13"/>
      <c r="E59" s="12" t="s">
        <v>58</v>
      </c>
    </row>
    <row r="60" spans="1:5">
      <c r="A60" s="13"/>
      <c r="B60" s="14" t="s">
        <v>48</v>
      </c>
      <c r="C60" s="13"/>
      <c r="D60" s="13">
        <v>4000</v>
      </c>
    </row>
    <row r="61" spans="1:5">
      <c r="A61" s="13"/>
      <c r="B61" s="14" t="s">
        <v>43</v>
      </c>
      <c r="C61" s="13">
        <v>250</v>
      </c>
      <c r="D61" s="13"/>
      <c r="E61" s="12" t="s">
        <v>57</v>
      </c>
    </row>
    <row r="62" spans="1:5">
      <c r="A62" s="13"/>
      <c r="B62" s="14" t="s">
        <v>45</v>
      </c>
      <c r="C62" s="13"/>
      <c r="D62" s="13">
        <v>250</v>
      </c>
    </row>
    <row r="63" spans="1:5">
      <c r="A63" s="13"/>
      <c r="B63" s="14"/>
      <c r="C63" s="13"/>
      <c r="D63" s="13"/>
    </row>
    <row r="64" spans="1:5">
      <c r="A64" s="13" t="s">
        <v>67</v>
      </c>
      <c r="B64" s="14" t="s">
        <v>51</v>
      </c>
      <c r="C64" s="13">
        <v>4000</v>
      </c>
      <c r="D64" s="13"/>
      <c r="E64" s="12" t="s">
        <v>59</v>
      </c>
    </row>
    <row r="65" spans="1:5">
      <c r="A65" s="13"/>
      <c r="B65" s="14" t="s">
        <v>52</v>
      </c>
      <c r="C65" s="13"/>
      <c r="D65" s="13">
        <v>4000</v>
      </c>
    </row>
    <row r="66" spans="1:5">
      <c r="A66" s="13"/>
      <c r="B66" s="14"/>
      <c r="C66" s="13"/>
      <c r="D66" s="13"/>
    </row>
    <row r="67" spans="1:5">
      <c r="A67" s="15" t="s">
        <v>49</v>
      </c>
      <c r="B67" s="16" t="s">
        <v>68</v>
      </c>
      <c r="C67" s="15"/>
      <c r="D67" s="15"/>
      <c r="E67" s="17"/>
    </row>
    <row r="68" spans="1:5">
      <c r="A68" s="15" t="s">
        <v>54</v>
      </c>
      <c r="B68" s="16" t="s">
        <v>69</v>
      </c>
      <c r="C68" s="15"/>
      <c r="D68" s="15"/>
      <c r="E68" s="17"/>
    </row>
    <row r="70" spans="1:5">
      <c r="A70" s="13" t="s">
        <v>70</v>
      </c>
      <c r="B70" s="14" t="s">
        <v>43</v>
      </c>
      <c r="C70" s="13">
        <v>4000</v>
      </c>
      <c r="D70" s="13"/>
      <c r="E70" s="12" t="s">
        <v>56</v>
      </c>
    </row>
    <row r="71" spans="1:5">
      <c r="A71" s="13"/>
      <c r="B71" s="14" t="s">
        <v>44</v>
      </c>
      <c r="C71" s="13"/>
      <c r="D71" s="13">
        <v>4000</v>
      </c>
    </row>
    <row r="72" spans="1:5">
      <c r="A72" s="13"/>
      <c r="B72" s="14" t="s">
        <v>43</v>
      </c>
      <c r="C72" s="13">
        <v>250</v>
      </c>
      <c r="D72" s="13"/>
      <c r="E72" s="12" t="s">
        <v>57</v>
      </c>
    </row>
    <row r="73" spans="1:5">
      <c r="A73" s="13"/>
      <c r="B73" s="14" t="s">
        <v>45</v>
      </c>
      <c r="C73" s="13"/>
      <c r="D73" s="13">
        <v>250</v>
      </c>
    </row>
    <row r="74" spans="1:5">
      <c r="A74" s="13"/>
      <c r="B74" s="16" t="s">
        <v>46</v>
      </c>
      <c r="C74" s="13"/>
      <c r="D74" s="13"/>
    </row>
    <row r="75" spans="1:5">
      <c r="A75" s="13"/>
      <c r="B75" s="14"/>
      <c r="C75" s="13"/>
      <c r="D75" s="13"/>
    </row>
    <row r="76" spans="1:5">
      <c r="A76" s="13" t="s">
        <v>71</v>
      </c>
      <c r="B76" s="14" t="s">
        <v>43</v>
      </c>
      <c r="C76" s="13">
        <v>4000</v>
      </c>
      <c r="D76" s="13"/>
      <c r="E76" s="12" t="s">
        <v>58</v>
      </c>
    </row>
    <row r="77" spans="1:5">
      <c r="A77" s="13"/>
      <c r="B77" s="14" t="s">
        <v>48</v>
      </c>
      <c r="C77" s="13"/>
      <c r="D77" s="13">
        <v>4000</v>
      </c>
    </row>
    <row r="78" spans="1:5">
      <c r="A78" s="13"/>
      <c r="B78" s="14" t="s">
        <v>43</v>
      </c>
      <c r="C78" s="13">
        <v>250</v>
      </c>
      <c r="D78" s="13"/>
      <c r="E78" s="12" t="s">
        <v>57</v>
      </c>
    </row>
    <row r="79" spans="1:5">
      <c r="A79" s="13"/>
      <c r="B79" s="14" t="s">
        <v>45</v>
      </c>
      <c r="C79" s="13"/>
      <c r="D79" s="13">
        <v>250</v>
      </c>
    </row>
    <row r="80" spans="1:5">
      <c r="A80" s="13"/>
      <c r="B80" s="14"/>
      <c r="C80" s="13"/>
      <c r="D80" s="13"/>
    </row>
    <row r="81" spans="1:5">
      <c r="A81" s="13" t="s">
        <v>72</v>
      </c>
      <c r="B81" s="14" t="s">
        <v>51</v>
      </c>
      <c r="C81" s="13">
        <v>4000</v>
      </c>
      <c r="D81" s="13"/>
      <c r="E81" s="12" t="s">
        <v>59</v>
      </c>
    </row>
    <row r="82" spans="1:5">
      <c r="A82" s="13"/>
      <c r="B82" s="14" t="s">
        <v>52</v>
      </c>
      <c r="C82" s="13"/>
      <c r="D82" s="13">
        <v>4000</v>
      </c>
    </row>
    <row r="83" spans="1:5">
      <c r="A83" s="13"/>
      <c r="B83" s="14"/>
      <c r="C83" s="13"/>
      <c r="D83" s="13"/>
    </row>
    <row r="84" spans="1:5">
      <c r="A84" s="15" t="s">
        <v>49</v>
      </c>
      <c r="B84" s="16" t="s">
        <v>73</v>
      </c>
      <c r="C84" s="15"/>
      <c r="D84" s="15"/>
      <c r="E84" s="17"/>
    </row>
    <row r="85" spans="1:5">
      <c r="A85" s="15" t="s">
        <v>54</v>
      </c>
      <c r="B85" s="16" t="s">
        <v>74</v>
      </c>
      <c r="C85" s="15"/>
      <c r="D85" s="15"/>
      <c r="E85" s="17"/>
    </row>
    <row r="87" spans="1:5">
      <c r="A87" s="12" t="s">
        <v>75</v>
      </c>
    </row>
    <row r="89" spans="1:5">
      <c r="A89" s="18">
        <v>45292</v>
      </c>
      <c r="B89" s="12" t="s">
        <v>76</v>
      </c>
      <c r="C89" s="19">
        <v>100000</v>
      </c>
      <c r="E89" s="12" t="s">
        <v>78</v>
      </c>
    </row>
    <row r="90" spans="1:5">
      <c r="B90" s="12" t="s">
        <v>77</v>
      </c>
      <c r="D90" s="19">
        <v>100000</v>
      </c>
    </row>
    <row r="93" spans="1:5">
      <c r="A93" s="21" t="s">
        <v>49</v>
      </c>
      <c r="B93" s="22" t="s">
        <v>79</v>
      </c>
      <c r="C93" s="21"/>
      <c r="D93" s="21"/>
      <c r="E93" s="23"/>
    </row>
    <row r="94" spans="1:5">
      <c r="A94" s="21" t="s">
        <v>54</v>
      </c>
      <c r="B94" s="22" t="s">
        <v>80</v>
      </c>
      <c r="C94" s="21"/>
      <c r="D94" s="21"/>
      <c r="E94" s="23"/>
    </row>
  </sheetData>
  <mergeCells count="3">
    <mergeCell ref="A15:I15"/>
    <mergeCell ref="B16:J16"/>
    <mergeCell ref="B17:J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94"/>
  <sheetViews>
    <sheetView workbookViewId="0">
      <selection activeCell="B1" sqref="B1"/>
    </sheetView>
  </sheetViews>
  <sheetFormatPr defaultRowHeight="26.25"/>
  <cols>
    <col min="1" max="1" width="23" style="12" customWidth="1"/>
    <col min="2" max="2" width="54" style="12" customWidth="1"/>
    <col min="3" max="4" width="16.140625" style="12" customWidth="1"/>
    <col min="5" max="5" width="28.28515625" style="12" customWidth="1"/>
    <col min="6" max="11" width="9.140625" style="12"/>
    <col min="12" max="12" width="23.85546875" style="12" customWidth="1"/>
    <col min="13" max="13" width="17.28515625" style="12" customWidth="1"/>
    <col min="14" max="16384" width="9.140625" style="12"/>
  </cols>
  <sheetData>
    <row r="1" spans="1:15">
      <c r="A1" s="12" t="s">
        <v>17</v>
      </c>
    </row>
    <row r="2" spans="1:15">
      <c r="A2" s="12" t="s">
        <v>82</v>
      </c>
    </row>
    <row r="3" spans="1:15">
      <c r="A3" s="12" t="s">
        <v>20</v>
      </c>
    </row>
    <row r="4" spans="1:15">
      <c r="A4" s="12" t="s">
        <v>19</v>
      </c>
    </row>
    <row r="5" spans="1:15">
      <c r="A5" s="12" t="s">
        <v>21</v>
      </c>
    </row>
    <row r="7" spans="1:15">
      <c r="B7" s="12" t="s">
        <v>81</v>
      </c>
      <c r="D7" s="12" t="s">
        <v>83</v>
      </c>
    </row>
    <row r="8" spans="1:15">
      <c r="B8" s="12" t="s">
        <v>84</v>
      </c>
      <c r="M8" s="12">
        <f>4000/8</f>
        <v>500</v>
      </c>
    </row>
    <row r="10" spans="1:15">
      <c r="A10" s="20" t="s">
        <v>22</v>
      </c>
      <c r="B10" s="20" t="s">
        <v>23</v>
      </c>
      <c r="C10" s="20" t="s">
        <v>24</v>
      </c>
      <c r="D10" s="20" t="s">
        <v>25</v>
      </c>
    </row>
    <row r="11" spans="1:15">
      <c r="A11" s="13" t="s">
        <v>29</v>
      </c>
      <c r="B11" s="14" t="s">
        <v>30</v>
      </c>
      <c r="C11" s="13">
        <v>104000</v>
      </c>
      <c r="D11" s="13"/>
      <c r="E11" s="17" t="s">
        <v>33</v>
      </c>
      <c r="J11" s="12" t="s">
        <v>76</v>
      </c>
      <c r="M11" s="19">
        <v>100000</v>
      </c>
    </row>
    <row r="12" spans="1:15">
      <c r="A12" s="13"/>
      <c r="B12" s="14" t="s">
        <v>32</v>
      </c>
      <c r="C12" s="13"/>
      <c r="D12" s="13">
        <v>100000</v>
      </c>
      <c r="J12" s="12" t="s">
        <v>148</v>
      </c>
      <c r="M12" s="12">
        <v>4000</v>
      </c>
      <c r="O12" s="12" t="s">
        <v>159</v>
      </c>
    </row>
    <row r="13" spans="1:15">
      <c r="A13" s="13"/>
      <c r="B13" s="24" t="s">
        <v>85</v>
      </c>
      <c r="C13" s="13"/>
      <c r="D13" s="13">
        <v>4000</v>
      </c>
      <c r="J13" s="12" t="s">
        <v>146</v>
      </c>
      <c r="M13" s="12">
        <v>104000</v>
      </c>
    </row>
    <row r="14" spans="1:15">
      <c r="A14" s="13"/>
      <c r="B14" s="14"/>
      <c r="C14" s="13"/>
      <c r="D14" s="13"/>
    </row>
    <row r="15" spans="1:15">
      <c r="A15" s="57" t="s">
        <v>86</v>
      </c>
      <c r="B15" s="58"/>
      <c r="C15" s="58"/>
      <c r="D15" s="58"/>
      <c r="E15" s="58"/>
      <c r="F15" s="58"/>
      <c r="G15" s="58"/>
      <c r="H15" s="58"/>
      <c r="I15" s="58"/>
      <c r="J15" s="17"/>
    </row>
    <row r="16" spans="1:15">
      <c r="A16" s="15"/>
      <c r="B16" s="59" t="s">
        <v>87</v>
      </c>
      <c r="C16" s="58"/>
      <c r="D16" s="58"/>
      <c r="E16" s="58"/>
      <c r="F16" s="58"/>
      <c r="G16" s="58"/>
      <c r="H16" s="58"/>
      <c r="I16" s="58"/>
      <c r="J16" s="58"/>
    </row>
    <row r="17" spans="1:10">
      <c r="A17" s="15"/>
      <c r="B17" s="59" t="s">
        <v>88</v>
      </c>
      <c r="C17" s="58"/>
      <c r="D17" s="58"/>
      <c r="E17" s="58"/>
      <c r="F17" s="58"/>
      <c r="G17" s="58"/>
      <c r="H17" s="58"/>
      <c r="I17" s="58"/>
      <c r="J17" s="58"/>
    </row>
    <row r="18" spans="1:10">
      <c r="A18" s="13"/>
      <c r="B18" s="14"/>
      <c r="C18" s="13"/>
      <c r="D18" s="13"/>
    </row>
    <row r="19" spans="1:10">
      <c r="A19" s="13" t="s">
        <v>42</v>
      </c>
      <c r="B19" s="14" t="s">
        <v>43</v>
      </c>
      <c r="C19" s="13">
        <v>5000</v>
      </c>
      <c r="D19" s="13"/>
      <c r="E19" s="17" t="s">
        <v>56</v>
      </c>
      <c r="F19" s="17"/>
    </row>
    <row r="20" spans="1:10">
      <c r="A20" s="13"/>
      <c r="B20" s="14" t="s">
        <v>44</v>
      </c>
      <c r="C20" s="13"/>
      <c r="D20" s="13">
        <v>5000</v>
      </c>
    </row>
    <row r="21" spans="1:10">
      <c r="A21" s="13"/>
      <c r="B21" s="14" t="s">
        <v>89</v>
      </c>
      <c r="C21" s="13">
        <v>500</v>
      </c>
      <c r="D21" s="13"/>
      <c r="E21" s="17" t="s">
        <v>91</v>
      </c>
      <c r="F21" s="17"/>
      <c r="G21" s="17"/>
    </row>
    <row r="22" spans="1:10">
      <c r="A22" s="13"/>
      <c r="B22" s="14" t="s">
        <v>90</v>
      </c>
      <c r="C22" s="13"/>
      <c r="D22" s="13">
        <v>500</v>
      </c>
    </row>
    <row r="23" spans="1:10">
      <c r="A23" s="13"/>
      <c r="B23" s="16" t="s">
        <v>46</v>
      </c>
      <c r="C23" s="13"/>
      <c r="D23" s="13"/>
    </row>
    <row r="24" spans="1:10">
      <c r="A24" s="13"/>
      <c r="B24" s="14"/>
      <c r="C24" s="13"/>
      <c r="D24" s="13"/>
    </row>
    <row r="25" spans="1:10">
      <c r="A25" s="13" t="s">
        <v>47</v>
      </c>
      <c r="B25" s="14" t="s">
        <v>43</v>
      </c>
      <c r="C25" s="13">
        <v>5000</v>
      </c>
      <c r="D25" s="13"/>
      <c r="E25" s="17" t="s">
        <v>58</v>
      </c>
      <c r="F25" s="17"/>
    </row>
    <row r="26" spans="1:10">
      <c r="A26" s="13"/>
      <c r="B26" s="14" t="s">
        <v>48</v>
      </c>
      <c r="C26" s="13"/>
      <c r="D26" s="13">
        <v>5000</v>
      </c>
    </row>
    <row r="27" spans="1:10">
      <c r="A27" s="13"/>
      <c r="B27" s="14" t="s">
        <v>89</v>
      </c>
      <c r="C27" s="13">
        <v>500</v>
      </c>
      <c r="D27" s="13"/>
      <c r="E27" s="17" t="s">
        <v>91</v>
      </c>
      <c r="F27" s="17"/>
      <c r="G27" s="17"/>
    </row>
    <row r="28" spans="1:10">
      <c r="A28" s="13"/>
      <c r="B28" s="14" t="s">
        <v>90</v>
      </c>
      <c r="C28" s="13"/>
      <c r="D28" s="13">
        <v>500</v>
      </c>
    </row>
    <row r="29" spans="1:10">
      <c r="A29" s="13"/>
      <c r="B29" s="14"/>
      <c r="C29" s="13"/>
      <c r="D29" s="13"/>
    </row>
    <row r="30" spans="1:10">
      <c r="A30" s="13" t="s">
        <v>50</v>
      </c>
      <c r="B30" s="14" t="s">
        <v>51</v>
      </c>
      <c r="C30" s="13">
        <v>5000</v>
      </c>
      <c r="D30" s="13"/>
      <c r="E30" s="17" t="s">
        <v>59</v>
      </c>
      <c r="F30" s="17"/>
      <c r="G30" s="17"/>
      <c r="H30" s="17"/>
      <c r="I30" s="17"/>
      <c r="J30" s="17"/>
    </row>
    <row r="31" spans="1:10">
      <c r="A31" s="13"/>
      <c r="B31" s="14" t="s">
        <v>52</v>
      </c>
      <c r="C31" s="13"/>
      <c r="D31" s="13">
        <v>5000</v>
      </c>
    </row>
    <row r="32" spans="1:10">
      <c r="A32" s="13"/>
      <c r="B32" s="14"/>
      <c r="C32" s="13"/>
      <c r="D32" s="13"/>
    </row>
    <row r="33" spans="1:10">
      <c r="A33" s="15" t="s">
        <v>49</v>
      </c>
      <c r="B33" s="16" t="s">
        <v>53</v>
      </c>
      <c r="C33" s="15"/>
      <c r="D33" s="15"/>
      <c r="E33" s="17"/>
    </row>
    <row r="34" spans="1:10">
      <c r="A34" s="15" t="s">
        <v>54</v>
      </c>
      <c r="B34" s="16" t="s">
        <v>92</v>
      </c>
      <c r="C34" s="15"/>
      <c r="D34" s="15"/>
      <c r="E34" s="17"/>
    </row>
    <row r="35" spans="1:10">
      <c r="A35" s="13"/>
      <c r="B35" s="14"/>
      <c r="C35" s="13"/>
      <c r="D35" s="13"/>
    </row>
    <row r="36" spans="1:10">
      <c r="A36" s="13" t="s">
        <v>60</v>
      </c>
      <c r="B36" s="14" t="s">
        <v>43</v>
      </c>
      <c r="C36" s="13">
        <v>5000</v>
      </c>
      <c r="D36" s="13"/>
      <c r="E36" s="17" t="s">
        <v>56</v>
      </c>
      <c r="F36" s="17"/>
    </row>
    <row r="37" spans="1:10">
      <c r="A37" s="13"/>
      <c r="B37" s="14" t="s">
        <v>44</v>
      </c>
      <c r="C37" s="13"/>
      <c r="D37" s="13">
        <v>5000</v>
      </c>
    </row>
    <row r="38" spans="1:10">
      <c r="A38" s="13"/>
      <c r="B38" s="14" t="s">
        <v>89</v>
      </c>
      <c r="C38" s="13">
        <v>500</v>
      </c>
      <c r="D38" s="13"/>
      <c r="E38" s="17" t="s">
        <v>91</v>
      </c>
      <c r="F38" s="17"/>
      <c r="G38" s="17"/>
    </row>
    <row r="39" spans="1:10">
      <c r="A39" s="13"/>
      <c r="B39" s="14" t="s">
        <v>90</v>
      </c>
      <c r="C39" s="13"/>
      <c r="D39" s="13">
        <v>500</v>
      </c>
    </row>
    <row r="40" spans="1:10">
      <c r="A40" s="13"/>
      <c r="B40" s="16" t="s">
        <v>46</v>
      </c>
      <c r="C40" s="13"/>
      <c r="D40" s="13"/>
    </row>
    <row r="41" spans="1:10">
      <c r="A41" s="13"/>
      <c r="B41" s="14"/>
      <c r="C41" s="13"/>
      <c r="D41" s="13"/>
    </row>
    <row r="42" spans="1:10">
      <c r="A42" s="13" t="s">
        <v>61</v>
      </c>
      <c r="B42" s="14" t="s">
        <v>43</v>
      </c>
      <c r="C42" s="13">
        <v>5000</v>
      </c>
      <c r="D42" s="13"/>
      <c r="E42" s="17" t="s">
        <v>58</v>
      </c>
      <c r="F42" s="17"/>
    </row>
    <row r="43" spans="1:10">
      <c r="A43" s="13"/>
      <c r="B43" s="14" t="s">
        <v>48</v>
      </c>
      <c r="C43" s="13"/>
      <c r="D43" s="13">
        <v>5000</v>
      </c>
    </row>
    <row r="44" spans="1:10">
      <c r="A44" s="13"/>
      <c r="B44" s="14" t="s">
        <v>89</v>
      </c>
      <c r="C44" s="13">
        <v>500</v>
      </c>
      <c r="D44" s="13"/>
      <c r="E44" s="17" t="s">
        <v>91</v>
      </c>
      <c r="F44" s="17"/>
      <c r="G44" s="17"/>
    </row>
    <row r="45" spans="1:10">
      <c r="A45" s="13"/>
      <c r="B45" s="14" t="s">
        <v>90</v>
      </c>
      <c r="C45" s="13"/>
      <c r="D45" s="13">
        <v>500</v>
      </c>
    </row>
    <row r="46" spans="1:10">
      <c r="A46" s="13"/>
      <c r="B46" s="14"/>
      <c r="C46" s="13"/>
      <c r="D46" s="13"/>
    </row>
    <row r="47" spans="1:10">
      <c r="A47" s="13" t="s">
        <v>62</v>
      </c>
      <c r="B47" s="14" t="s">
        <v>51</v>
      </c>
      <c r="C47" s="13">
        <v>5000</v>
      </c>
      <c r="D47" s="13"/>
      <c r="E47" s="17" t="s">
        <v>59</v>
      </c>
      <c r="F47" s="17"/>
      <c r="G47" s="17"/>
      <c r="H47" s="17"/>
      <c r="I47" s="17"/>
      <c r="J47" s="17"/>
    </row>
    <row r="48" spans="1:10">
      <c r="A48" s="13"/>
      <c r="B48" s="14" t="s">
        <v>52</v>
      </c>
      <c r="C48" s="13"/>
      <c r="D48" s="13">
        <v>5000</v>
      </c>
    </row>
    <row r="49" spans="1:10">
      <c r="A49" s="13"/>
      <c r="B49" s="14"/>
      <c r="C49" s="13"/>
      <c r="D49" s="13"/>
    </row>
    <row r="50" spans="1:10">
      <c r="A50" s="15" t="s">
        <v>49</v>
      </c>
      <c r="B50" s="16" t="s">
        <v>95</v>
      </c>
      <c r="C50" s="15"/>
      <c r="D50" s="15"/>
      <c r="E50" s="17"/>
    </row>
    <row r="51" spans="1:10">
      <c r="A51" s="15" t="s">
        <v>54</v>
      </c>
      <c r="B51" s="16" t="s">
        <v>93</v>
      </c>
      <c r="C51" s="15"/>
      <c r="D51" s="15"/>
      <c r="E51" s="17"/>
    </row>
    <row r="52" spans="1:10">
      <c r="A52" s="13"/>
      <c r="B52" s="13"/>
      <c r="C52" s="13"/>
      <c r="D52" s="13"/>
    </row>
    <row r="53" spans="1:10">
      <c r="A53" s="13" t="s">
        <v>65</v>
      </c>
      <c r="B53" s="14" t="s">
        <v>43</v>
      </c>
      <c r="C53" s="13">
        <v>5000</v>
      </c>
      <c r="D53" s="13"/>
      <c r="E53" s="17" t="s">
        <v>56</v>
      </c>
      <c r="F53" s="17"/>
    </row>
    <row r="54" spans="1:10">
      <c r="A54" s="13"/>
      <c r="B54" s="14" t="s">
        <v>44</v>
      </c>
      <c r="C54" s="13"/>
      <c r="D54" s="13">
        <v>5000</v>
      </c>
    </row>
    <row r="55" spans="1:10">
      <c r="A55" s="13"/>
      <c r="B55" s="14" t="s">
        <v>89</v>
      </c>
      <c r="C55" s="13">
        <v>500</v>
      </c>
      <c r="D55" s="13"/>
      <c r="E55" s="17" t="s">
        <v>91</v>
      </c>
      <c r="F55" s="17"/>
      <c r="G55" s="17"/>
    </row>
    <row r="56" spans="1:10">
      <c r="A56" s="13"/>
      <c r="B56" s="14" t="s">
        <v>90</v>
      </c>
      <c r="C56" s="13"/>
      <c r="D56" s="13">
        <v>500</v>
      </c>
    </row>
    <row r="57" spans="1:10">
      <c r="A57" s="13"/>
      <c r="B57" s="16" t="s">
        <v>46</v>
      </c>
      <c r="C57" s="13"/>
      <c r="D57" s="13"/>
    </row>
    <row r="58" spans="1:10">
      <c r="A58" s="13"/>
      <c r="B58" s="14"/>
      <c r="C58" s="13"/>
      <c r="D58" s="13"/>
    </row>
    <row r="59" spans="1:10">
      <c r="A59" s="13" t="s">
        <v>66</v>
      </c>
      <c r="B59" s="14" t="s">
        <v>43</v>
      </c>
      <c r="C59" s="13">
        <v>5000</v>
      </c>
      <c r="D59" s="13"/>
      <c r="E59" s="17" t="s">
        <v>58</v>
      </c>
      <c r="F59" s="17"/>
    </row>
    <row r="60" spans="1:10">
      <c r="A60" s="13"/>
      <c r="B60" s="14" t="s">
        <v>48</v>
      </c>
      <c r="C60" s="13"/>
      <c r="D60" s="13">
        <v>5000</v>
      </c>
    </row>
    <row r="61" spans="1:10">
      <c r="A61" s="13"/>
      <c r="B61" s="14" t="s">
        <v>89</v>
      </c>
      <c r="C61" s="13">
        <v>500</v>
      </c>
      <c r="D61" s="13"/>
      <c r="E61" s="17" t="s">
        <v>91</v>
      </c>
      <c r="F61" s="17"/>
      <c r="G61" s="17"/>
    </row>
    <row r="62" spans="1:10">
      <c r="A62" s="13"/>
      <c r="B62" s="14" t="s">
        <v>90</v>
      </c>
      <c r="C62" s="13"/>
      <c r="D62" s="13">
        <v>500</v>
      </c>
    </row>
    <row r="63" spans="1:10">
      <c r="A63" s="13"/>
      <c r="B63" s="14"/>
      <c r="C63" s="13"/>
      <c r="D63" s="13"/>
    </row>
    <row r="64" spans="1:10">
      <c r="A64" s="13" t="s">
        <v>67</v>
      </c>
      <c r="B64" s="14" t="s">
        <v>51</v>
      </c>
      <c r="C64" s="13">
        <v>5000</v>
      </c>
      <c r="D64" s="13"/>
      <c r="E64" s="17" t="s">
        <v>59</v>
      </c>
      <c r="F64" s="17"/>
      <c r="G64" s="17"/>
      <c r="H64" s="17"/>
      <c r="I64" s="17"/>
      <c r="J64" s="17"/>
    </row>
    <row r="65" spans="1:7">
      <c r="A65" s="13"/>
      <c r="B65" s="14" t="s">
        <v>52</v>
      </c>
      <c r="C65" s="13"/>
      <c r="D65" s="13">
        <v>5000</v>
      </c>
    </row>
    <row r="66" spans="1:7">
      <c r="A66" s="13"/>
      <c r="B66" s="14"/>
      <c r="C66" s="13"/>
      <c r="D66" s="13"/>
    </row>
    <row r="67" spans="1:7">
      <c r="A67" s="15" t="s">
        <v>49</v>
      </c>
      <c r="B67" s="16" t="s">
        <v>68</v>
      </c>
      <c r="C67" s="15"/>
      <c r="D67" s="15"/>
      <c r="E67" s="17"/>
    </row>
    <row r="68" spans="1:7">
      <c r="A68" s="15" t="s">
        <v>54</v>
      </c>
      <c r="B68" s="16" t="s">
        <v>94</v>
      </c>
      <c r="C68" s="15"/>
      <c r="D68" s="15"/>
      <c r="E68" s="17"/>
    </row>
    <row r="70" spans="1:7">
      <c r="A70" s="13" t="s">
        <v>70</v>
      </c>
      <c r="B70" s="14" t="s">
        <v>43</v>
      </c>
      <c r="C70" s="13">
        <v>5000</v>
      </c>
      <c r="D70" s="13"/>
      <c r="E70" s="17" t="s">
        <v>56</v>
      </c>
      <c r="F70" s="17"/>
    </row>
    <row r="71" spans="1:7">
      <c r="A71" s="13"/>
      <c r="B71" s="14" t="s">
        <v>44</v>
      </c>
      <c r="C71" s="13"/>
      <c r="D71" s="13">
        <v>5000</v>
      </c>
    </row>
    <row r="72" spans="1:7">
      <c r="A72" s="13"/>
      <c r="B72" s="14" t="s">
        <v>89</v>
      </c>
      <c r="C72" s="13">
        <v>500</v>
      </c>
      <c r="D72" s="13"/>
      <c r="E72" s="17" t="s">
        <v>91</v>
      </c>
      <c r="F72" s="17"/>
      <c r="G72" s="17"/>
    </row>
    <row r="73" spans="1:7">
      <c r="A73" s="13"/>
      <c r="B73" s="14" t="s">
        <v>90</v>
      </c>
      <c r="C73" s="13"/>
      <c r="D73" s="13">
        <v>500</v>
      </c>
    </row>
    <row r="74" spans="1:7">
      <c r="A74" s="13"/>
      <c r="B74" s="16" t="s">
        <v>46</v>
      </c>
      <c r="C74" s="13"/>
      <c r="D74" s="13"/>
    </row>
    <row r="75" spans="1:7">
      <c r="A75" s="13"/>
      <c r="B75" s="14"/>
      <c r="C75" s="13"/>
      <c r="D75" s="13"/>
    </row>
    <row r="76" spans="1:7">
      <c r="A76" s="13" t="s">
        <v>71</v>
      </c>
      <c r="B76" s="14" t="s">
        <v>43</v>
      </c>
      <c r="C76" s="13">
        <v>5000</v>
      </c>
      <c r="D76" s="13"/>
      <c r="E76" s="17" t="s">
        <v>58</v>
      </c>
      <c r="F76" s="17"/>
    </row>
    <row r="77" spans="1:7">
      <c r="A77" s="13"/>
      <c r="B77" s="14" t="s">
        <v>48</v>
      </c>
      <c r="C77" s="13"/>
      <c r="D77" s="13">
        <v>5000</v>
      </c>
    </row>
    <row r="78" spans="1:7">
      <c r="A78" s="13"/>
      <c r="B78" s="14" t="s">
        <v>89</v>
      </c>
      <c r="C78" s="13">
        <v>500</v>
      </c>
      <c r="D78" s="13"/>
      <c r="E78" s="17" t="s">
        <v>91</v>
      </c>
      <c r="F78" s="17"/>
      <c r="G78" s="17"/>
    </row>
    <row r="79" spans="1:7">
      <c r="A79" s="13"/>
      <c r="B79" s="14" t="s">
        <v>90</v>
      </c>
      <c r="C79" s="13"/>
      <c r="D79" s="13">
        <v>500</v>
      </c>
    </row>
    <row r="80" spans="1:7">
      <c r="A80" s="13"/>
      <c r="B80" s="14"/>
      <c r="C80" s="13"/>
      <c r="D80" s="13"/>
    </row>
    <row r="81" spans="1:10">
      <c r="A81" s="13" t="s">
        <v>72</v>
      </c>
      <c r="B81" s="14" t="s">
        <v>51</v>
      </c>
      <c r="C81" s="13">
        <v>5000</v>
      </c>
      <c r="D81" s="13"/>
      <c r="E81" s="17" t="s">
        <v>59</v>
      </c>
      <c r="F81" s="17"/>
      <c r="G81" s="17"/>
      <c r="H81" s="17"/>
      <c r="I81" s="17"/>
      <c r="J81" s="17"/>
    </row>
    <row r="82" spans="1:10">
      <c r="A82" s="13"/>
      <c r="B82" s="14" t="s">
        <v>52</v>
      </c>
      <c r="C82" s="13"/>
      <c r="D82" s="13">
        <v>5000</v>
      </c>
    </row>
    <row r="83" spans="1:10">
      <c r="A83" s="13"/>
      <c r="B83" s="14"/>
      <c r="C83" s="13"/>
      <c r="D83" s="13"/>
    </row>
    <row r="84" spans="1:10">
      <c r="A84" s="15" t="s">
        <v>49</v>
      </c>
      <c r="B84" s="16" t="s">
        <v>73</v>
      </c>
      <c r="C84" s="15"/>
      <c r="D84" s="15"/>
      <c r="E84" s="17"/>
    </row>
    <row r="85" spans="1:10">
      <c r="A85" s="15" t="s">
        <v>54</v>
      </c>
      <c r="B85" s="16" t="s">
        <v>96</v>
      </c>
      <c r="C85" s="15"/>
      <c r="D85" s="15"/>
      <c r="E85" s="17"/>
    </row>
    <row r="87" spans="1:10">
      <c r="A87" s="12" t="s">
        <v>75</v>
      </c>
    </row>
    <row r="89" spans="1:10">
      <c r="A89" s="18">
        <v>45292</v>
      </c>
      <c r="B89" s="12" t="s">
        <v>76</v>
      </c>
      <c r="C89" s="19">
        <v>100000</v>
      </c>
      <c r="E89" s="12" t="s">
        <v>78</v>
      </c>
    </row>
    <row r="90" spans="1:10">
      <c r="B90" s="12" t="s">
        <v>77</v>
      </c>
      <c r="D90" s="19">
        <v>100000</v>
      </c>
    </row>
    <row r="93" spans="1:10">
      <c r="A93" s="21" t="s">
        <v>49</v>
      </c>
      <c r="B93" s="22" t="s">
        <v>79</v>
      </c>
      <c r="C93" s="21"/>
      <c r="D93" s="21"/>
      <c r="E93" s="23"/>
    </row>
    <row r="94" spans="1:10">
      <c r="A94" s="21" t="s">
        <v>54</v>
      </c>
      <c r="B94" s="22" t="s">
        <v>97</v>
      </c>
      <c r="C94" s="21"/>
      <c r="D94" s="21"/>
      <c r="E94" s="23"/>
    </row>
  </sheetData>
  <mergeCells count="3">
    <mergeCell ref="A15:I15"/>
    <mergeCell ref="B16:J16"/>
    <mergeCell ref="B17:J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21"/>
  <sheetViews>
    <sheetView workbookViewId="0">
      <selection activeCell="A2" sqref="A2"/>
    </sheetView>
  </sheetViews>
  <sheetFormatPr defaultRowHeight="15"/>
  <cols>
    <col min="3" max="3" width="48.5703125" customWidth="1"/>
    <col min="4" max="4" width="14.28515625" customWidth="1"/>
    <col min="5" max="5" width="16.42578125" customWidth="1"/>
  </cols>
  <sheetData>
    <row r="1" spans="1:19" ht="31.5">
      <c r="C1" s="51" t="s">
        <v>147</v>
      </c>
    </row>
    <row r="2" spans="1:19" ht="35.25">
      <c r="A2" s="25" t="s">
        <v>98</v>
      </c>
    </row>
    <row r="4" spans="1:19" ht="27">
      <c r="A4" s="26" t="s">
        <v>99</v>
      </c>
    </row>
    <row r="5" spans="1:19" ht="27.75">
      <c r="A5" s="27" t="s">
        <v>100</v>
      </c>
    </row>
    <row r="6" spans="1:19" ht="27.75">
      <c r="A6" s="27" t="s">
        <v>101</v>
      </c>
    </row>
    <row r="7" spans="1:19" ht="27.75">
      <c r="A7" s="27" t="s">
        <v>102</v>
      </c>
    </row>
    <row r="9" spans="1:19" ht="23.25">
      <c r="A9" s="28" t="s">
        <v>105</v>
      </c>
    </row>
    <row r="12" spans="1:19" ht="23.25">
      <c r="A12" s="29" t="s">
        <v>109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9" ht="23.25">
      <c r="A13" s="30" t="s">
        <v>106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23.25">
      <c r="A14" s="1" t="s">
        <v>107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3.25">
      <c r="A15" s="1" t="s">
        <v>108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7" spans="1:9" ht="23.25">
      <c r="A17" s="1"/>
      <c r="B17" s="1"/>
      <c r="C17" s="32" t="s">
        <v>110</v>
      </c>
      <c r="D17" s="33">
        <v>100000</v>
      </c>
      <c r="E17" s="1"/>
      <c r="F17" s="1"/>
      <c r="G17" s="1"/>
      <c r="H17" s="1"/>
      <c r="I17" s="1"/>
    </row>
    <row r="18" spans="1:9" ht="23.25">
      <c r="A18" s="1"/>
      <c r="B18" s="1"/>
      <c r="C18" s="32" t="s">
        <v>111</v>
      </c>
      <c r="D18" s="33">
        <v>1623</v>
      </c>
      <c r="F18" s="1"/>
      <c r="G18" s="1"/>
      <c r="H18" s="1"/>
      <c r="I18" s="1"/>
    </row>
    <row r="19" spans="1:9" ht="23.25">
      <c r="A19" s="1"/>
      <c r="B19" s="1"/>
      <c r="C19" s="32" t="s">
        <v>112</v>
      </c>
      <c r="D19" s="33">
        <v>1377</v>
      </c>
      <c r="F19" s="1"/>
      <c r="G19" s="1"/>
      <c r="H19" s="1"/>
      <c r="I19" s="1"/>
    </row>
    <row r="20" spans="1:9" ht="23.25">
      <c r="A20" s="1"/>
      <c r="B20" s="1"/>
      <c r="C20" s="32" t="s">
        <v>113</v>
      </c>
      <c r="D20" s="1"/>
      <c r="E20" s="33">
        <v>103000</v>
      </c>
      <c r="H20" s="1"/>
      <c r="I20" s="1"/>
    </row>
    <row r="21" spans="1:9" ht="23.25">
      <c r="A21" s="1"/>
      <c r="B21" s="1"/>
      <c r="C21" s="1"/>
      <c r="D21" s="1"/>
      <c r="E21" s="1"/>
      <c r="F21" s="1"/>
      <c r="G21" s="1"/>
      <c r="H21" s="1"/>
      <c r="I2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I14"/>
  <sheetViews>
    <sheetView workbookViewId="0">
      <selection activeCell="D14" sqref="D14"/>
    </sheetView>
  </sheetViews>
  <sheetFormatPr defaultRowHeight="15"/>
  <cols>
    <col min="2" max="2" width="81.7109375" customWidth="1"/>
    <col min="3" max="3" width="19.140625" customWidth="1"/>
    <col min="4" max="4" width="19.85546875" customWidth="1"/>
  </cols>
  <sheetData>
    <row r="2" spans="1:9" ht="35.25">
      <c r="A2" s="25" t="s">
        <v>114</v>
      </c>
    </row>
    <row r="3" spans="1:9" ht="27">
      <c r="A3" s="34" t="s">
        <v>115</v>
      </c>
    </row>
    <row r="4" spans="1:9" ht="26.25">
      <c r="A4" s="24" t="s">
        <v>116</v>
      </c>
      <c r="B4" s="41"/>
    </row>
    <row r="7" spans="1:9" ht="28.5">
      <c r="A7" s="55" t="s">
        <v>151</v>
      </c>
      <c r="B7" s="52"/>
      <c r="C7" s="52"/>
      <c r="D7" s="52"/>
      <c r="E7" s="52"/>
      <c r="F7" s="52"/>
      <c r="G7" s="52"/>
      <c r="H7" s="52"/>
      <c r="I7" s="52"/>
    </row>
    <row r="8" spans="1:9" ht="28.5">
      <c r="A8" s="52" t="s">
        <v>117</v>
      </c>
      <c r="B8" s="52"/>
      <c r="C8" s="52"/>
      <c r="D8" s="52"/>
      <c r="E8" s="52"/>
      <c r="F8" s="52"/>
      <c r="G8" s="52"/>
      <c r="H8" s="52"/>
      <c r="I8" s="52"/>
    </row>
    <row r="9" spans="1:9" ht="28.5">
      <c r="A9" s="52" t="s">
        <v>118</v>
      </c>
      <c r="B9" s="52"/>
      <c r="C9" s="52"/>
      <c r="D9" s="52"/>
      <c r="E9" s="52"/>
      <c r="F9" s="52"/>
      <c r="G9" s="52"/>
      <c r="H9" s="52"/>
      <c r="I9" s="52"/>
    </row>
    <row r="12" spans="1:9" ht="27">
      <c r="B12" s="26" t="s">
        <v>119</v>
      </c>
      <c r="C12" s="35">
        <v>100000</v>
      </c>
    </row>
    <row r="13" spans="1:9" ht="27">
      <c r="B13" s="26" t="s">
        <v>120</v>
      </c>
      <c r="D13" s="35">
        <v>20000</v>
      </c>
    </row>
    <row r="14" spans="1:9" ht="27">
      <c r="B14" s="26" t="s">
        <v>121</v>
      </c>
      <c r="D14" s="35">
        <v>80000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M45"/>
  <sheetViews>
    <sheetView tabSelected="1" workbookViewId="0"/>
  </sheetViews>
  <sheetFormatPr defaultRowHeight="15"/>
  <cols>
    <col min="2" max="2" width="18.140625" customWidth="1"/>
    <col min="5" max="5" width="7.28515625" customWidth="1"/>
    <col min="6" max="6" width="22.42578125" customWidth="1"/>
    <col min="7" max="7" width="36.42578125" customWidth="1"/>
    <col min="8" max="8" width="19.28515625" customWidth="1"/>
    <col min="9" max="9" width="23" customWidth="1"/>
    <col min="10" max="10" width="21.5703125" customWidth="1"/>
  </cols>
  <sheetData>
    <row r="2" spans="1:13" ht="35.25">
      <c r="A2" s="25" t="s">
        <v>122</v>
      </c>
    </row>
    <row r="4" spans="1:13" ht="26.25">
      <c r="A4" s="31" t="s">
        <v>123</v>
      </c>
    </row>
    <row r="5" spans="1:13" ht="26.25">
      <c r="A5" s="31" t="s">
        <v>127</v>
      </c>
    </row>
    <row r="6" spans="1:13" ht="26.25">
      <c r="A6" s="31" t="s">
        <v>128</v>
      </c>
    </row>
    <row r="7" spans="1:13" ht="25.5">
      <c r="A7" s="36" t="s">
        <v>124</v>
      </c>
    </row>
    <row r="8" spans="1:13" ht="25.5">
      <c r="A8" s="36" t="s">
        <v>125</v>
      </c>
    </row>
    <row r="9" spans="1:13" ht="27">
      <c r="A9" s="31" t="s">
        <v>126</v>
      </c>
      <c r="J9" s="12">
        <f>21310.4*12</f>
        <v>255724.80000000002</v>
      </c>
    </row>
    <row r="11" spans="1:13" ht="28.5">
      <c r="A11" s="56" t="s">
        <v>152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  <row r="12" spans="1:13" ht="28.5">
      <c r="A12" s="52" t="s">
        <v>137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 ht="28.5">
      <c r="A13" s="52" t="s">
        <v>162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3" ht="23.25">
      <c r="F14" s="42" t="s">
        <v>130</v>
      </c>
      <c r="G14" s="42" t="s">
        <v>131</v>
      </c>
      <c r="H14" s="42" t="s">
        <v>132</v>
      </c>
      <c r="I14" s="42" t="s">
        <v>133</v>
      </c>
      <c r="J14" s="42" t="s">
        <v>134</v>
      </c>
    </row>
    <row r="15" spans="1:13" ht="105">
      <c r="F15" s="37" t="s">
        <v>141</v>
      </c>
      <c r="G15" s="37" t="s">
        <v>129</v>
      </c>
      <c r="H15" s="37" t="s">
        <v>138</v>
      </c>
      <c r="I15" s="37" t="s">
        <v>135</v>
      </c>
      <c r="J15" s="37" t="s">
        <v>136</v>
      </c>
    </row>
    <row r="16" spans="1:13" ht="26.25">
      <c r="F16" s="12" t="s">
        <v>29</v>
      </c>
      <c r="G16" s="38"/>
      <c r="H16" s="38"/>
      <c r="I16" s="38"/>
      <c r="J16" s="38">
        <v>200000</v>
      </c>
    </row>
    <row r="17" spans="2:10" ht="26.25">
      <c r="F17" s="12" t="s">
        <v>142</v>
      </c>
      <c r="G17" s="38">
        <v>21310.400000000001</v>
      </c>
      <c r="H17" s="38">
        <f>4%*J16</f>
        <v>8000</v>
      </c>
      <c r="I17" s="38">
        <f>G17-H17</f>
        <v>13310.400000000001</v>
      </c>
      <c r="J17" s="38">
        <f>J16-I17</f>
        <v>186689.6</v>
      </c>
    </row>
    <row r="18" spans="2:10" ht="31.5">
      <c r="B18" s="53">
        <f>200000*8%*(6/12)</f>
        <v>8000</v>
      </c>
      <c r="F18" s="12" t="s">
        <v>47</v>
      </c>
      <c r="G18" s="38">
        <v>21310.400000000001</v>
      </c>
      <c r="H18" s="38">
        <f>4%*J17</f>
        <v>7467.5840000000007</v>
      </c>
      <c r="I18" s="38">
        <f>G18-H18</f>
        <v>13842.816000000001</v>
      </c>
      <c r="J18" s="38">
        <f>J17-I18</f>
        <v>172846.78400000001</v>
      </c>
    </row>
    <row r="19" spans="2:10" ht="28.5">
      <c r="B19" s="52">
        <f>J17*8%*(6/12)</f>
        <v>7467.5840000000007</v>
      </c>
      <c r="F19" s="12" t="s">
        <v>143</v>
      </c>
      <c r="G19" s="38">
        <v>21310.400000000001</v>
      </c>
      <c r="H19" s="38">
        <f t="shared" ref="H19:H28" si="0">4%*J18</f>
        <v>6913.871360000001</v>
      </c>
      <c r="I19" s="38">
        <f t="shared" ref="I19:I28" si="1">G19-H19</f>
        <v>14396.52864</v>
      </c>
      <c r="J19" s="38">
        <f t="shared" ref="J19:J28" si="2">J18-I19</f>
        <v>158450.25536000001</v>
      </c>
    </row>
    <row r="20" spans="2:10" ht="26.25">
      <c r="F20" s="12" t="s">
        <v>61</v>
      </c>
      <c r="G20" s="38">
        <v>21310.400000000001</v>
      </c>
      <c r="H20" s="38">
        <f t="shared" si="0"/>
        <v>6338.0102144000002</v>
      </c>
      <c r="I20" s="38">
        <f t="shared" si="1"/>
        <v>14972.3897856</v>
      </c>
      <c r="J20" s="38">
        <f t="shared" si="2"/>
        <v>143477.8655744</v>
      </c>
    </row>
    <row r="21" spans="2:10" ht="26.25">
      <c r="F21" s="12" t="s">
        <v>154</v>
      </c>
      <c r="G21" s="38">
        <v>21310.400000000001</v>
      </c>
      <c r="H21" s="38">
        <f t="shared" si="0"/>
        <v>5739.1146229759997</v>
      </c>
      <c r="I21" s="38">
        <f t="shared" si="1"/>
        <v>15571.285377024002</v>
      </c>
      <c r="J21" s="38">
        <f t="shared" si="2"/>
        <v>127906.580197376</v>
      </c>
    </row>
    <row r="22" spans="2:10" ht="26.25">
      <c r="F22" s="12" t="s">
        <v>66</v>
      </c>
      <c r="G22" s="38">
        <v>21310.400000000001</v>
      </c>
      <c r="H22" s="38">
        <f t="shared" si="0"/>
        <v>5116.2632078950401</v>
      </c>
      <c r="I22" s="38">
        <f t="shared" si="1"/>
        <v>16194.13679210496</v>
      </c>
      <c r="J22" s="38">
        <f t="shared" si="2"/>
        <v>111712.44340527104</v>
      </c>
    </row>
    <row r="23" spans="2:10" ht="26.25">
      <c r="F23" s="12" t="s">
        <v>155</v>
      </c>
      <c r="G23" s="38">
        <v>21310.400000000001</v>
      </c>
      <c r="H23" s="38">
        <f t="shared" si="0"/>
        <v>4468.497736210842</v>
      </c>
      <c r="I23" s="38">
        <f t="shared" si="1"/>
        <v>16841.902263789161</v>
      </c>
      <c r="J23" s="38">
        <f t="shared" si="2"/>
        <v>94870.541141481881</v>
      </c>
    </row>
    <row r="24" spans="2:10" ht="26.25">
      <c r="F24" s="12" t="s">
        <v>71</v>
      </c>
      <c r="G24" s="38">
        <v>21310.400000000001</v>
      </c>
      <c r="H24" s="38">
        <f t="shared" si="0"/>
        <v>3794.8216456592754</v>
      </c>
      <c r="I24" s="38">
        <f t="shared" si="1"/>
        <v>17515.578354340727</v>
      </c>
      <c r="J24" s="38">
        <f t="shared" si="2"/>
        <v>77354.96278714115</v>
      </c>
    </row>
    <row r="25" spans="2:10" ht="26.25">
      <c r="F25" s="12" t="s">
        <v>156</v>
      </c>
      <c r="G25" s="38">
        <v>21310.400000000001</v>
      </c>
      <c r="H25" s="38">
        <f t="shared" si="0"/>
        <v>3094.1985114856461</v>
      </c>
      <c r="I25" s="38">
        <f t="shared" si="1"/>
        <v>18216.201488514354</v>
      </c>
      <c r="J25" s="38">
        <f t="shared" si="2"/>
        <v>59138.761298626792</v>
      </c>
    </row>
    <row r="26" spans="2:10" ht="26.25">
      <c r="F26" s="12" t="s">
        <v>158</v>
      </c>
      <c r="G26" s="38">
        <v>21310.400000000001</v>
      </c>
      <c r="H26" s="38">
        <f t="shared" si="0"/>
        <v>2365.5504519450719</v>
      </c>
      <c r="I26" s="38">
        <f t="shared" si="1"/>
        <v>18944.849548054928</v>
      </c>
      <c r="J26" s="38">
        <f t="shared" si="2"/>
        <v>40193.91175057186</v>
      </c>
    </row>
    <row r="27" spans="2:10" ht="26.25">
      <c r="F27" s="12" t="s">
        <v>157</v>
      </c>
      <c r="G27" s="38">
        <v>21310.400000000001</v>
      </c>
      <c r="H27" s="38">
        <f t="shared" si="0"/>
        <v>1607.7564700228745</v>
      </c>
      <c r="I27" s="38">
        <f t="shared" si="1"/>
        <v>19702.643529977126</v>
      </c>
      <c r="J27" s="38">
        <f t="shared" si="2"/>
        <v>20491.268220594735</v>
      </c>
    </row>
    <row r="28" spans="2:10" ht="26.25">
      <c r="F28" s="12" t="s">
        <v>139</v>
      </c>
      <c r="G28" s="38">
        <v>21310.400000000001</v>
      </c>
      <c r="H28" s="38">
        <f t="shared" si="0"/>
        <v>819.65072882378945</v>
      </c>
      <c r="I28" s="38">
        <f t="shared" si="1"/>
        <v>20490.749271176213</v>
      </c>
      <c r="J28" s="38">
        <f t="shared" si="2"/>
        <v>0.51894941852151533</v>
      </c>
    </row>
    <row r="29" spans="2:10" ht="28.5">
      <c r="H29" s="54">
        <f>SUM(H17:H28)</f>
        <v>55725.318949418543</v>
      </c>
      <c r="I29" s="54">
        <f>SUM(I17:I28)</f>
        <v>199999.48105058144</v>
      </c>
    </row>
    <row r="34" spans="6:9" ht="23.25">
      <c r="F34" s="1" t="s">
        <v>140</v>
      </c>
      <c r="G34" s="1" t="s">
        <v>30</v>
      </c>
      <c r="H34" s="39">
        <v>200000</v>
      </c>
      <c r="I34" s="1"/>
    </row>
    <row r="35" spans="6:9" ht="23.25">
      <c r="F35" s="1"/>
      <c r="G35" s="1" t="s">
        <v>160</v>
      </c>
      <c r="H35" s="1"/>
      <c r="I35" s="39">
        <v>200000</v>
      </c>
    </row>
    <row r="36" spans="6:9" ht="23.25">
      <c r="F36" s="1"/>
      <c r="G36" s="1"/>
      <c r="H36" s="1"/>
      <c r="I36" s="1"/>
    </row>
    <row r="37" spans="6:9" ht="23.25">
      <c r="F37" s="1"/>
      <c r="G37" s="1"/>
      <c r="H37" s="1"/>
      <c r="I37" s="1"/>
    </row>
    <row r="38" spans="6:9" ht="23.25">
      <c r="F38" s="1" t="s">
        <v>149</v>
      </c>
      <c r="G38" s="1" t="s">
        <v>43</v>
      </c>
      <c r="H38" s="40">
        <f>H17</f>
        <v>8000</v>
      </c>
      <c r="I38" s="1"/>
    </row>
    <row r="39" spans="6:9" ht="23.25">
      <c r="F39" s="1"/>
      <c r="G39" s="1" t="s">
        <v>161</v>
      </c>
      <c r="H39" s="40">
        <f>I17</f>
        <v>13310.400000000001</v>
      </c>
      <c r="I39" s="1"/>
    </row>
    <row r="40" spans="6:9" ht="23.25">
      <c r="F40" s="1"/>
      <c r="G40" s="1" t="s">
        <v>52</v>
      </c>
      <c r="H40" s="1"/>
      <c r="I40" s="40">
        <f>G17</f>
        <v>21310.400000000001</v>
      </c>
    </row>
    <row r="41" spans="6:9" ht="23.25">
      <c r="F41" s="1"/>
      <c r="G41" s="1"/>
      <c r="H41" s="1"/>
      <c r="I41" s="1"/>
    </row>
    <row r="43" spans="6:9" ht="23.25">
      <c r="F43" s="1" t="s">
        <v>47</v>
      </c>
      <c r="G43" s="1" t="s">
        <v>43</v>
      </c>
      <c r="H43" s="40">
        <f>H18</f>
        <v>7467.5840000000007</v>
      </c>
      <c r="I43" s="1"/>
    </row>
    <row r="44" spans="6:9" ht="23.25">
      <c r="F44" s="1"/>
      <c r="G44" s="1" t="s">
        <v>161</v>
      </c>
      <c r="H44" s="40">
        <f>I18</f>
        <v>13842.816000000001</v>
      </c>
      <c r="I44" s="1"/>
    </row>
    <row r="45" spans="6:9" ht="23.25">
      <c r="F45" s="1"/>
      <c r="G45" s="1" t="s">
        <v>52</v>
      </c>
      <c r="H45" s="1"/>
      <c r="I45" s="40">
        <f>G22</f>
        <v>21310.400000000001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Information</vt:lpstr>
      <vt:lpstr>Example- Discount</vt:lpstr>
      <vt:lpstr>Example- Premium</vt:lpstr>
      <vt:lpstr>Redemption before Maturity</vt:lpstr>
      <vt:lpstr>Bond conversion</vt:lpstr>
      <vt:lpstr>LT Notes payable</vt:lpstr>
      <vt:lpstr>Sheet1</vt:lpstr>
    </vt:vector>
  </TitlesOfParts>
  <Company>WHR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2020-05-09T08:33:36Z</dcterms:created>
  <dcterms:modified xsi:type="dcterms:W3CDTF">2021-08-25T08:54:10Z</dcterms:modified>
</cp:coreProperties>
</file>