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" i="1" l="1"/>
  <c r="K3" i="1"/>
  <c r="K4" i="1"/>
  <c r="K5" i="1"/>
  <c r="K6" i="1"/>
  <c r="K7" i="1"/>
  <c r="K8" i="1"/>
  <c r="K9" i="1"/>
  <c r="K2" i="1"/>
  <c r="I3" i="1"/>
  <c r="I4" i="1"/>
  <c r="I5" i="1"/>
  <c r="I6" i="1"/>
  <c r="I7" i="1"/>
  <c r="I8" i="1"/>
  <c r="I9" i="1"/>
  <c r="G3" i="1"/>
  <c r="G4" i="1"/>
  <c r="G5" i="1"/>
  <c r="G6" i="1"/>
  <c r="G7" i="1"/>
  <c r="G8" i="1"/>
  <c r="G9" i="1"/>
  <c r="G2" i="1"/>
  <c r="F3" i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  <c r="D3" i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<sst xmlns="http://schemas.openxmlformats.org/spreadsheetml/2006/main" count="11" uniqueCount="10">
  <si>
    <t>time(sec)</t>
  </si>
  <si>
    <t>H0(m)</t>
  </si>
  <si>
    <t>run</t>
  </si>
  <si>
    <t>Cd</t>
  </si>
  <si>
    <t>Cc = 0.8521</t>
  </si>
  <si>
    <t>Cu</t>
  </si>
  <si>
    <t>Qexp(m3/s)</t>
  </si>
  <si>
    <t>Va (m/s)</t>
  </si>
  <si>
    <t>Qth (m3/s)</t>
  </si>
  <si>
    <t>vc =  2.6391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</si>
</sst>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9" formatCode="0.00000"/>
    <numFmt numFmtId="171" formatCode="0.0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9" fontId="0" fillId="0" borderId="0" xfId="0" applyNumberFormat="1"/>
    <xf numFmtId="17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 vs v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Sheet1!$E$2:$E$9</c:f>
              <c:numCache>
                <c:formatCode>0.000</c:formatCode>
                <c:ptCount val="8"/>
                <c:pt idx="0">
                  <c:v>2.7434285119171595</c:v>
                </c:pt>
                <c:pt idx="1">
                  <c:v>2.6636816626616628</c:v>
                </c:pt>
                <c:pt idx="2">
                  <c:v>2.5890538812469703</c:v>
                </c:pt>
                <c:pt idx="3">
                  <c:v>2.5122101822896905</c:v>
                </c:pt>
                <c:pt idx="4">
                  <c:v>2.3634720222587786</c:v>
                </c:pt>
                <c:pt idx="5">
                  <c:v>2.0528029618061252</c:v>
                </c:pt>
                <c:pt idx="6">
                  <c:v>1.8360827868045602</c:v>
                </c:pt>
                <c:pt idx="7">
                  <c:v>1.6326665305566843</c:v>
                </c:pt>
              </c:numCache>
            </c:numRef>
          </c:xVal>
          <c:yVal>
            <c:numRef>
              <c:f>Sheet1!$F$2:$F$9</c:f>
              <c:numCache>
                <c:formatCode>0.00000</c:formatCode>
                <c:ptCount val="8"/>
                <c:pt idx="0">
                  <c:v>3.6405296353140708E-4</c:v>
                </c:pt>
                <c:pt idx="1">
                  <c:v>3.5347055663520265E-4</c:v>
                </c:pt>
                <c:pt idx="2">
                  <c:v>3.4356745004147297E-4</c:v>
                </c:pt>
                <c:pt idx="3">
                  <c:v>3.3337029118984192E-4</c:v>
                </c:pt>
                <c:pt idx="4">
                  <c:v>3.1363273735373991E-4</c:v>
                </c:pt>
                <c:pt idx="5">
                  <c:v>2.7240695303167283E-4</c:v>
                </c:pt>
                <c:pt idx="6">
                  <c:v>2.4364818580896515E-4</c:v>
                </c:pt>
                <c:pt idx="7">
                  <c:v>2.1665484860487202E-4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922288"/>
        <c:axId val="245920720"/>
      </c:scatterChart>
      <c:valAx>
        <c:axId val="245922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</a:t>
                </a:r>
                <a:r>
                  <a:rPr lang="en-US" baseline="0"/>
                  <a:t> = (2gh)^0.5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920720"/>
        <c:crosses val="autoZero"/>
        <c:crossBetween val="midCat"/>
      </c:valAx>
      <c:valAx>
        <c:axId val="24592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Q theoretical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922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Qth (m3/s) vs Qexp (m3/s)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Va (m/s)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Sheet1!$D$2:$D$9</c:f>
              <c:numCache>
                <c:formatCode>0.00000</c:formatCode>
                <c:ptCount val="8"/>
                <c:pt idx="0">
                  <c:v>2.7063599458728013E-4</c:v>
                </c:pt>
                <c:pt idx="1">
                  <c:v>2.6923939869867623E-4</c:v>
                </c:pt>
                <c:pt idx="2">
                  <c:v>2.6281208935611036E-4</c:v>
                </c:pt>
                <c:pt idx="3">
                  <c:v>2.6155187445510024E-4</c:v>
                </c:pt>
                <c:pt idx="4">
                  <c:v>2.4291497975708503E-4</c:v>
                </c:pt>
                <c:pt idx="5">
                  <c:v>2.1085925144965736E-4</c:v>
                </c:pt>
                <c:pt idx="6">
                  <c:v>1.9591836734693879E-4</c:v>
                </c:pt>
                <c:pt idx="7">
                  <c:v>1.7226528854435831E-4</c:v>
                </c:pt>
              </c:numCache>
            </c:numRef>
          </c:xVal>
          <c:yVal>
            <c:numRef>
              <c:f>Sheet1!$E$2:$E$9</c:f>
              <c:numCache>
                <c:formatCode>0.000</c:formatCode>
                <c:ptCount val="8"/>
                <c:pt idx="0">
                  <c:v>2.7434285119171595</c:v>
                </c:pt>
                <c:pt idx="1">
                  <c:v>2.6636816626616628</c:v>
                </c:pt>
                <c:pt idx="2">
                  <c:v>2.5890538812469703</c:v>
                </c:pt>
                <c:pt idx="3">
                  <c:v>2.5122101822896905</c:v>
                </c:pt>
                <c:pt idx="4">
                  <c:v>2.3634720222587786</c:v>
                </c:pt>
                <c:pt idx="5">
                  <c:v>2.0528029618061252</c:v>
                </c:pt>
                <c:pt idx="6">
                  <c:v>1.8360827868045602</c:v>
                </c:pt>
                <c:pt idx="7">
                  <c:v>1.6326665305566843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Sheet1!$F$1</c:f>
              <c:strCache>
                <c:ptCount val="1"/>
                <c:pt idx="0">
                  <c:v>Qth (m3/s)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Sheet1!$D$2:$D$9</c:f>
              <c:numCache>
                <c:formatCode>0.00000</c:formatCode>
                <c:ptCount val="8"/>
                <c:pt idx="0">
                  <c:v>2.7063599458728013E-4</c:v>
                </c:pt>
                <c:pt idx="1">
                  <c:v>2.6923939869867623E-4</c:v>
                </c:pt>
                <c:pt idx="2">
                  <c:v>2.6281208935611036E-4</c:v>
                </c:pt>
                <c:pt idx="3">
                  <c:v>2.6155187445510024E-4</c:v>
                </c:pt>
                <c:pt idx="4">
                  <c:v>2.4291497975708503E-4</c:v>
                </c:pt>
                <c:pt idx="5">
                  <c:v>2.1085925144965736E-4</c:v>
                </c:pt>
                <c:pt idx="6">
                  <c:v>1.9591836734693879E-4</c:v>
                </c:pt>
                <c:pt idx="7">
                  <c:v>1.7226528854435831E-4</c:v>
                </c:pt>
              </c:numCache>
            </c:numRef>
          </c:xVal>
          <c:yVal>
            <c:numRef>
              <c:f>Sheet1!$F$2:$F$9</c:f>
              <c:numCache>
                <c:formatCode>0.00000</c:formatCode>
                <c:ptCount val="8"/>
                <c:pt idx="0">
                  <c:v>3.6405296353140708E-4</c:v>
                </c:pt>
                <c:pt idx="1">
                  <c:v>3.5347055663520265E-4</c:v>
                </c:pt>
                <c:pt idx="2">
                  <c:v>3.4356745004147297E-4</c:v>
                </c:pt>
                <c:pt idx="3">
                  <c:v>3.3337029118984192E-4</c:v>
                </c:pt>
                <c:pt idx="4">
                  <c:v>3.1363273735373991E-4</c:v>
                </c:pt>
                <c:pt idx="5">
                  <c:v>2.7240695303167283E-4</c:v>
                </c:pt>
                <c:pt idx="6">
                  <c:v>2.4364818580896515E-4</c:v>
                </c:pt>
                <c:pt idx="7">
                  <c:v>2.1665484860487202E-4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8790632"/>
        <c:axId val="248789848"/>
      </c:scatterChart>
      <c:valAx>
        <c:axId val="248790632"/>
        <c:scaling>
          <c:orientation val="minMax"/>
          <c:min val="1.5000000000000007E-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89848"/>
        <c:crosses val="autoZero"/>
        <c:crossBetween val="midCat"/>
      </c:valAx>
      <c:valAx>
        <c:axId val="248789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8790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</xdr:colOff>
      <xdr:row>13</xdr:row>
      <xdr:rowOff>166687</xdr:rowOff>
    </xdr:from>
    <xdr:to>
      <xdr:col>6</xdr:col>
      <xdr:colOff>376237</xdr:colOff>
      <xdr:row>28</xdr:row>
      <xdr:rowOff>52387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361950</xdr:colOff>
      <xdr:row>14</xdr:row>
      <xdr:rowOff>100012</xdr:rowOff>
    </xdr:from>
    <xdr:to>
      <xdr:col>16</xdr:col>
      <xdr:colOff>57150</xdr:colOff>
      <xdr:row>28</xdr:row>
      <xdr:rowOff>176212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L10" sqref="L10"/>
    </sheetView>
  </sheetViews>
  <sheetFormatPr defaultRowHeight="15" x14ac:dyDescent="0.25"/>
  <cols>
    <col min="4" max="4" width="15" customWidth="1"/>
    <col min="5" max="5" width="9.140625" customWidth="1"/>
    <col min="6" max="6" width="12.28515625" customWidth="1"/>
  </cols>
  <sheetData>
    <row r="1" spans="1:11" x14ac:dyDescent="0.25">
      <c r="A1" t="s">
        <v>2</v>
      </c>
      <c r="B1" t="s">
        <v>0</v>
      </c>
      <c r="C1" t="s">
        <v>1</v>
      </c>
      <c r="D1" t="s">
        <v>6</v>
      </c>
      <c r="E1" t="s">
        <v>7</v>
      </c>
      <c r="F1" t="s">
        <v>8</v>
      </c>
      <c r="G1" t="s">
        <v>3</v>
      </c>
      <c r="I1" t="s">
        <v>5</v>
      </c>
      <c r="K1" t="s">
        <v>3</v>
      </c>
    </row>
    <row r="2" spans="1:11" x14ac:dyDescent="0.25">
      <c r="A2">
        <v>1</v>
      </c>
      <c r="B2">
        <v>44.34</v>
      </c>
      <c r="C2">
        <v>0.38400000000000001</v>
      </c>
      <c r="D2" s="1">
        <f>12/(1000*B2)</f>
        <v>2.7063599458728013E-4</v>
      </c>
      <c r="E2" s="2">
        <f>(2*9.8*C2)^0.5</f>
        <v>2.7434285119171595</v>
      </c>
      <c r="F2" s="1">
        <f>0.0001327*E2</f>
        <v>3.6405296353140708E-4</v>
      </c>
      <c r="G2" s="2">
        <f>D2/F2</f>
        <v>0.74339731219886684</v>
      </c>
      <c r="H2" s="2"/>
      <c r="I2" s="2">
        <f>2.6391/E2</f>
        <v>0.96197148514569719</v>
      </c>
      <c r="J2" s="2"/>
      <c r="K2" s="2">
        <f>I2*0.8521</f>
        <v>0.81969590249264856</v>
      </c>
    </row>
    <row r="3" spans="1:11" x14ac:dyDescent="0.25">
      <c r="A3">
        <v>2</v>
      </c>
      <c r="B3">
        <v>44.57</v>
      </c>
      <c r="C3">
        <v>0.36199999999999999</v>
      </c>
      <c r="D3" s="1">
        <f t="shared" ref="D3:D9" si="0">12/(1000*B3)</f>
        <v>2.6923939869867623E-4</v>
      </c>
      <c r="E3" s="2">
        <f t="shared" ref="E3:E9" si="1">(2*9.8*C3)^0.5</f>
        <v>2.6636816626616628</v>
      </c>
      <c r="F3" s="1">
        <f t="shared" ref="F3:F9" si="2">0.0001327*E3</f>
        <v>3.5347055663520265E-4</v>
      </c>
      <c r="G3" s="2">
        <f t="shared" ref="G3:G9" si="3">D3/F3</f>
        <v>0.76170247746134989</v>
      </c>
      <c r="H3" s="2"/>
      <c r="I3" s="2">
        <f t="shared" ref="I3:I9" si="4">2.6391/E3</f>
        <v>0.99077154638775422</v>
      </c>
      <c r="J3" s="2"/>
      <c r="K3" s="2">
        <f t="shared" ref="K3:K9" si="5">I3*0.8521</f>
        <v>0.84423643467700538</v>
      </c>
    </row>
    <row r="4" spans="1:11" x14ac:dyDescent="0.25">
      <c r="A4">
        <v>3</v>
      </c>
      <c r="B4">
        <v>45.66</v>
      </c>
      <c r="C4">
        <v>0.34200000000000003</v>
      </c>
      <c r="D4" s="1">
        <f t="shared" si="0"/>
        <v>2.6281208935611036E-4</v>
      </c>
      <c r="E4" s="2">
        <f t="shared" si="1"/>
        <v>2.5890538812469703</v>
      </c>
      <c r="F4" s="1">
        <f t="shared" si="2"/>
        <v>3.4356745004147297E-4</v>
      </c>
      <c r="G4" s="2">
        <f t="shared" si="3"/>
        <v>0.76495049028767304</v>
      </c>
      <c r="H4" s="2"/>
      <c r="I4" s="2">
        <f t="shared" si="4"/>
        <v>1.0193298869195129</v>
      </c>
      <c r="J4" s="2"/>
      <c r="K4" s="2">
        <f t="shared" si="5"/>
        <v>0.86857099664411686</v>
      </c>
    </row>
    <row r="5" spans="1:11" x14ac:dyDescent="0.25">
      <c r="A5">
        <v>4</v>
      </c>
      <c r="B5">
        <v>45.88</v>
      </c>
      <c r="C5">
        <v>0.32200000000000001</v>
      </c>
      <c r="D5" s="1">
        <f t="shared" si="0"/>
        <v>2.6155187445510024E-4</v>
      </c>
      <c r="E5" s="2">
        <f t="shared" si="1"/>
        <v>2.5122101822896905</v>
      </c>
      <c r="F5" s="1">
        <f t="shared" si="2"/>
        <v>3.3337029118984192E-4</v>
      </c>
      <c r="G5" s="2">
        <f t="shared" si="3"/>
        <v>0.78456863544015154</v>
      </c>
      <c r="H5" s="2"/>
      <c r="I5" s="2">
        <f t="shared" si="4"/>
        <v>1.0505092362911526</v>
      </c>
      <c r="J5" s="2"/>
      <c r="K5" s="2">
        <f t="shared" si="5"/>
        <v>0.89513892024369102</v>
      </c>
    </row>
    <row r="6" spans="1:11" x14ac:dyDescent="0.25">
      <c r="A6">
        <v>5</v>
      </c>
      <c r="B6">
        <v>49.4</v>
      </c>
      <c r="C6">
        <v>0.28499999999999998</v>
      </c>
      <c r="D6" s="1">
        <f t="shared" si="0"/>
        <v>2.4291497975708503E-4</v>
      </c>
      <c r="E6" s="2">
        <f t="shared" si="1"/>
        <v>2.3634720222587786</v>
      </c>
      <c r="F6" s="1">
        <f t="shared" si="2"/>
        <v>3.1363273735373991E-4</v>
      </c>
      <c r="G6" s="2">
        <f t="shared" si="3"/>
        <v>0.77452048471300439</v>
      </c>
      <c r="H6" s="2"/>
      <c r="I6" s="2">
        <f t="shared" si="4"/>
        <v>1.1166199452100147</v>
      </c>
      <c r="J6" s="2"/>
      <c r="K6" s="2">
        <f t="shared" si="5"/>
        <v>0.95147185531345346</v>
      </c>
    </row>
    <row r="7" spans="1:11" x14ac:dyDescent="0.25">
      <c r="A7">
        <v>6</v>
      </c>
      <c r="B7">
        <v>56.91</v>
      </c>
      <c r="C7">
        <v>0.215</v>
      </c>
      <c r="D7" s="1">
        <f t="shared" si="0"/>
        <v>2.1085925144965736E-4</v>
      </c>
      <c r="E7" s="2">
        <f t="shared" si="1"/>
        <v>2.0528029618061252</v>
      </c>
      <c r="F7" s="1">
        <f t="shared" si="2"/>
        <v>2.7240695303167283E-4</v>
      </c>
      <c r="G7" s="2">
        <f t="shared" si="3"/>
        <v>0.7740597260934845</v>
      </c>
      <c r="H7" s="2"/>
      <c r="I7" s="2">
        <f t="shared" si="4"/>
        <v>1.2856080437832333</v>
      </c>
      <c r="J7" s="2"/>
      <c r="K7" s="2">
        <f t="shared" si="5"/>
        <v>1.0954666141076932</v>
      </c>
    </row>
    <row r="8" spans="1:11" x14ac:dyDescent="0.25">
      <c r="A8">
        <v>7</v>
      </c>
      <c r="B8">
        <v>61.25</v>
      </c>
      <c r="C8">
        <v>0.17199999999999999</v>
      </c>
      <c r="D8" s="1">
        <f t="shared" si="0"/>
        <v>1.9591836734693879E-4</v>
      </c>
      <c r="E8" s="2">
        <f t="shared" si="1"/>
        <v>1.8360827868045602</v>
      </c>
      <c r="F8" s="1">
        <f t="shared" si="2"/>
        <v>2.4364818580896515E-4</v>
      </c>
      <c r="G8" s="2">
        <f t="shared" si="3"/>
        <v>0.80410353434993598</v>
      </c>
      <c r="H8" s="2"/>
      <c r="I8" s="2">
        <f t="shared" si="4"/>
        <v>1.4373534891599178</v>
      </c>
      <c r="J8" s="2"/>
      <c r="K8" s="2">
        <f t="shared" si="5"/>
        <v>1.2247689081131659</v>
      </c>
    </row>
    <row r="9" spans="1:11" x14ac:dyDescent="0.25">
      <c r="A9">
        <v>8</v>
      </c>
      <c r="B9">
        <v>69.66</v>
      </c>
      <c r="C9">
        <v>0.13600000000000001</v>
      </c>
      <c r="D9" s="1">
        <f t="shared" si="0"/>
        <v>1.7226528854435831E-4</v>
      </c>
      <c r="E9" s="2">
        <f t="shared" si="1"/>
        <v>1.6326665305566843</v>
      </c>
      <c r="F9" s="1">
        <f t="shared" si="2"/>
        <v>2.1665484860487202E-4</v>
      </c>
      <c r="G9" s="2">
        <f t="shared" si="3"/>
        <v>0.795113931922798</v>
      </c>
      <c r="H9" s="2"/>
      <c r="I9" s="2">
        <f t="shared" si="4"/>
        <v>1.6164354144628394</v>
      </c>
      <c r="J9" s="2"/>
      <c r="K9" s="2">
        <f t="shared" si="5"/>
        <v>1.3773646166637854</v>
      </c>
    </row>
    <row r="12" spans="1:11" x14ac:dyDescent="0.25">
      <c r="G12" t="s">
        <v>4</v>
      </c>
    </row>
    <row r="13" spans="1:11" x14ac:dyDescent="0.25">
      <c r="G13" t="s">
        <v>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2022-04-04T10:03:46Z</dcterms:modified>
</cp:coreProperties>
</file>