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ajda\Downloads\"/>
    </mc:Choice>
  </mc:AlternateContent>
  <xr:revisionPtr revIDLastSave="0" documentId="13_ncr:1_{36D71778-41F8-439F-AB9B-802C8DFFE0E0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Q4" i="1"/>
  <c r="J4" i="1"/>
  <c r="I4" i="1"/>
  <c r="G13" i="1"/>
  <c r="J3" i="1"/>
  <c r="I3" i="1"/>
  <c r="L3" i="1"/>
  <c r="K3" i="1"/>
  <c r="M3" i="1"/>
  <c r="Q3" i="1"/>
  <c r="J5" i="1"/>
  <c r="O5" i="1" s="1"/>
  <c r="J6" i="1"/>
  <c r="J7" i="1"/>
  <c r="J8" i="1"/>
  <c r="O8" i="1" s="1"/>
  <c r="N4" i="1"/>
  <c r="N5" i="1"/>
  <c r="N6" i="1"/>
  <c r="N7" i="1"/>
  <c r="N8" i="1"/>
  <c r="N9" i="1"/>
  <c r="N10" i="1"/>
  <c r="N3" i="1"/>
  <c r="L4" i="1"/>
  <c r="L5" i="1"/>
  <c r="L6" i="1"/>
  <c r="L7" i="1"/>
  <c r="L8" i="1"/>
  <c r="L9" i="1"/>
  <c r="L10" i="1"/>
  <c r="K4" i="1"/>
  <c r="M4" i="1" s="1"/>
  <c r="K5" i="1"/>
  <c r="M5" i="1" s="1"/>
  <c r="P5" i="1" s="1"/>
  <c r="K6" i="1"/>
  <c r="M6" i="1" s="1"/>
  <c r="P6" i="1" s="1"/>
  <c r="K7" i="1"/>
  <c r="M7" i="1" s="1"/>
  <c r="P7" i="1" s="1"/>
  <c r="K8" i="1"/>
  <c r="M8" i="1" s="1"/>
  <c r="P8" i="1" s="1"/>
  <c r="K9" i="1"/>
  <c r="M9" i="1" s="1"/>
  <c r="P9" i="1" s="1"/>
  <c r="K10" i="1"/>
  <c r="M10" i="1" s="1"/>
  <c r="P10" i="1" s="1"/>
  <c r="P3" i="1"/>
  <c r="I5" i="1"/>
  <c r="I6" i="1"/>
  <c r="I7" i="1"/>
  <c r="I8" i="1"/>
  <c r="I9" i="1"/>
  <c r="J9" i="1" s="1"/>
  <c r="I10" i="1"/>
  <c r="J10" i="1" s="1"/>
  <c r="O9" i="1" l="1"/>
  <c r="Q9" i="1"/>
  <c r="O7" i="1"/>
  <c r="O10" i="1"/>
  <c r="Q10" i="1"/>
  <c r="O6" i="1"/>
  <c r="O4" i="1"/>
  <c r="Q5" i="1"/>
  <c r="O3" i="1"/>
  <c r="Q8" i="1"/>
  <c r="Q7" i="1"/>
  <c r="Q6" i="1"/>
</calcChain>
</file>

<file path=xl/sharedStrings.xml><?xml version="1.0" encoding="utf-8"?>
<sst xmlns="http://schemas.openxmlformats.org/spreadsheetml/2006/main" count="16" uniqueCount="16">
  <si>
    <t>Run</t>
  </si>
  <si>
    <t>F (N)</t>
  </si>
  <si>
    <t>Current(A)</t>
  </si>
  <si>
    <t>Voltage(V)</t>
  </si>
  <si>
    <t>P2 (bar)</t>
  </si>
  <si>
    <t>P1 (bar)</t>
  </si>
  <si>
    <t>H</t>
  </si>
  <si>
    <t>Ph</t>
  </si>
  <si>
    <t>Pm</t>
  </si>
  <si>
    <t>T</t>
  </si>
  <si>
    <t>W</t>
  </si>
  <si>
    <t>Pe</t>
  </si>
  <si>
    <t>Nh</t>
  </si>
  <si>
    <t>Nm</t>
  </si>
  <si>
    <t>N over</t>
  </si>
  <si>
    <t>Q (L.P.S)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</si>
</sst>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Head and overall efficciency vs Flow rate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Overall Effecciency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Sheet1!$C$3:$C$10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</c:numCache>
            </c:numRef>
          </c:xVal>
          <c:yVal>
            <c:numRef>
              <c:f>Sheet1!$I$3:$I$10</c:f>
              <c:numCache>
                <c:formatCode>0.000</c:formatCode>
                <c:ptCount val="8"/>
                <c:pt idx="0">
                  <c:v>18.348623853211009</c:v>
                </c:pt>
                <c:pt idx="1">
                  <c:v>18.246687054026502</c:v>
                </c:pt>
                <c:pt idx="2">
                  <c:v>17.83893985728848</c:v>
                </c:pt>
                <c:pt idx="3">
                  <c:v>17.125382262996943</c:v>
                </c:pt>
                <c:pt idx="4">
                  <c:v>16.309887869520896</c:v>
                </c:pt>
                <c:pt idx="5">
                  <c:v>14.780835881753314</c:v>
                </c:pt>
                <c:pt idx="6">
                  <c:v>14.067278287461773</c:v>
                </c:pt>
                <c:pt idx="7">
                  <c:v>12.028542303771662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3D-41CA-9D22-0A10A330E01F}"/>
            </c:ext>
          </c:extLst>
        </c:ser>
        <c:ser>
          <c:idx val="1"/>
          <c:order val="1"/>
          <c:tx>
            <c:v>Head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Sheet1!$C$3:$C$10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</c:numCache>
            </c:numRef>
          </c:xVal>
          <c:yVal>
            <c:numRef>
              <c:f>Sheet1!$O$3:$O$10</c:f>
              <c:numCache>
                <c:formatCode>0.000</c:formatCode>
                <c:ptCount val="8"/>
                <c:pt idx="0">
                  <c:v>0</c:v>
                </c:pt>
                <c:pt idx="1">
                  <c:v>31.393471122610347</c:v>
                </c:pt>
                <c:pt idx="2">
                  <c:v>40.513362174988785</c:v>
                </c:pt>
                <c:pt idx="3">
                  <c:v>45.756267868222636</c:v>
                </c:pt>
                <c:pt idx="4">
                  <c:v>51.445539269827023</c:v>
                </c:pt>
                <c:pt idx="5">
                  <c:v>52.450334958690831</c:v>
                </c:pt>
                <c:pt idx="6">
                  <c:v>55.908439801484519</c:v>
                </c:pt>
                <c:pt idx="7">
                  <c:v>49.668329731414815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3D-41CA-9D22-0A10A330E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438208"/>
        <c:axId val="1869441536"/>
      </c:scatterChart>
      <c:valAx>
        <c:axId val="1869438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441536"/>
        <c:crosses val="autoZero"/>
        <c:crossBetween val="midCat"/>
      </c:valAx>
      <c:valAx>
        <c:axId val="186944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h,N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438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598519977416367"/>
          <c:y val="0.3529686982556603"/>
          <c:w val="0.23828401917189715"/>
          <c:h val="0.1933870113416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Electrical, mechanical and hydraulic power vs Flow rate</a:t>
            </a:r>
            <a:endParaRPr lang="en-IL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112240010522423"/>
          <c:y val="0.20186830805581069"/>
          <c:w val="0.78702217898542992"/>
          <c:h val="0.56935117959969228"/>
        </c:manualLayout>
      </c:layout>
      <c:scatterChart>
        <c:scatterStyle val="lineMarker"/>
        <c:varyColors val="0"/>
        <c:ser>
          <c:idx val="0"/>
          <c:order val="0"/>
          <c:tx>
            <c:v>Electrical Power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Sheet1!$C$3:$C$10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</c:numCache>
            </c:numRef>
          </c:xVal>
          <c:yVal>
            <c:numRef>
              <c:f>Sheet1!$N$3:$N$10</c:f>
              <c:numCache>
                <c:formatCode>General</c:formatCode>
                <c:ptCount val="8"/>
                <c:pt idx="0">
                  <c:v>499.50000000000006</c:v>
                </c:pt>
                <c:pt idx="1">
                  <c:v>766.69999999999993</c:v>
                </c:pt>
                <c:pt idx="2">
                  <c:v>841.5</c:v>
                </c:pt>
                <c:pt idx="3">
                  <c:v>916.30000000000007</c:v>
                </c:pt>
                <c:pt idx="4">
                  <c:v>936</c:v>
                </c:pt>
                <c:pt idx="5">
                  <c:v>1026</c:v>
                </c:pt>
                <c:pt idx="6">
                  <c:v>1085.8</c:v>
                </c:pt>
                <c:pt idx="7">
                  <c:v>1157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F6-47A9-9A0D-B14525BC4D21}"/>
            </c:ext>
          </c:extLst>
        </c:ser>
        <c:ser>
          <c:idx val="1"/>
          <c:order val="1"/>
          <c:tx>
            <c:v>Mechanical Power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Sheet1!$C$3:$C$10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</c:numCache>
            </c:numRef>
          </c:xVal>
          <c:yVal>
            <c:numRef>
              <c:f>Sheet1!$M$3:$M$10</c:f>
              <c:numCache>
                <c:formatCode>0.0</c:formatCode>
                <c:ptCount val="8"/>
                <c:pt idx="0">
                  <c:v>345.56500000000005</c:v>
                </c:pt>
                <c:pt idx="1">
                  <c:v>570.18225000000007</c:v>
                </c:pt>
                <c:pt idx="2">
                  <c:v>647.93437500000005</c:v>
                </c:pt>
                <c:pt idx="3">
                  <c:v>734.32562500000006</c:v>
                </c:pt>
                <c:pt idx="4">
                  <c:v>777.52125000000012</c:v>
                </c:pt>
                <c:pt idx="5">
                  <c:v>829.35600000000011</c:v>
                </c:pt>
                <c:pt idx="6">
                  <c:v>863.91250000000014</c:v>
                </c:pt>
                <c:pt idx="7">
                  <c:v>950.30375000000015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F6-47A9-9A0D-B14525BC4D21}"/>
            </c:ext>
          </c:extLst>
        </c:ser>
        <c:ser>
          <c:idx val="2"/>
          <c:order val="2"/>
          <c:tx>
            <c:v>Hydraulic Power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Sheet1!$C$3:$C$10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</c:numCache>
            </c:numRef>
          </c:xVal>
          <c:yVal>
            <c:numRef>
              <c:f>Sheet1!$J$3:$J$10</c:f>
              <c:numCache>
                <c:formatCode>General</c:formatCode>
                <c:ptCount val="8"/>
                <c:pt idx="0">
                  <c:v>0</c:v>
                </c:pt>
                <c:pt idx="1">
                  <c:v>178.99999999999997</c:v>
                </c:pt>
                <c:pt idx="2">
                  <c:v>262.5</c:v>
                </c:pt>
                <c:pt idx="3">
                  <c:v>336.00000000000006</c:v>
                </c:pt>
                <c:pt idx="4">
                  <c:v>400</c:v>
                </c:pt>
                <c:pt idx="5">
                  <c:v>435</c:v>
                </c:pt>
                <c:pt idx="6">
                  <c:v>483</c:v>
                </c:pt>
                <c:pt idx="7">
                  <c:v>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F6-47A9-9A0D-B14525BC4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030016"/>
        <c:axId val="1872031264"/>
      </c:scatterChart>
      <c:valAx>
        <c:axId val="1872030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Flow rate (m^3/s)</a:t>
                </a:r>
                <a:endParaRPr lang="en-IL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</a:endParaRPr>
              </a:p>
            </c:rich>
          </c:tx>
          <c:layout>
            <c:manualLayout>
              <c:xMode val="edge"/>
              <c:yMode val="edge"/>
              <c:x val="0.46499219581774381"/>
              <c:y val="0.883208645879554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2031264"/>
        <c:crosses val="autoZero"/>
        <c:crossBetween val="midCat"/>
      </c:valAx>
      <c:valAx>
        <c:axId val="187203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Electrical, mechanical and hydraulic poower (W) </a:t>
                </a:r>
                <a:endParaRPr lang="en-IL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</a:endParaRPr>
              </a:p>
            </c:rich>
          </c:tx>
          <c:layout>
            <c:manualLayout>
              <c:xMode val="edge"/>
              <c:yMode val="edge"/>
              <c:x val="2.2244875180175511E-2"/>
              <c:y val="0.15141848944191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2030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97115702924404"/>
          <c:y val="1.5853426354008444E-2"/>
          <c:w val="0.19399709692287584"/>
          <c:h val="0.184296527870303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Hydralic, mechanical &amp; overall  Effecciency VS Flow rate </a:t>
            </a:r>
          </a:p>
        </c:rich>
      </c:tx>
      <c:layout>
        <c:manualLayout>
          <c:xMode val="edge"/>
          <c:yMode val="edge"/>
          <c:x val="0.12417171569903999"/>
          <c:y val="2.84301731442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Hydraulic Effecciency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Sheet1!$C$3:$C$10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</c:numCache>
            </c:numRef>
          </c:xVal>
          <c:yVal>
            <c:numRef>
              <c:f>Sheet1!$O$3:$O$10</c:f>
              <c:numCache>
                <c:formatCode>0.000</c:formatCode>
                <c:ptCount val="8"/>
                <c:pt idx="0">
                  <c:v>0</c:v>
                </c:pt>
                <c:pt idx="1">
                  <c:v>31.393471122610347</c:v>
                </c:pt>
                <c:pt idx="2">
                  <c:v>40.513362174988785</c:v>
                </c:pt>
                <c:pt idx="3">
                  <c:v>45.756267868222636</c:v>
                </c:pt>
                <c:pt idx="4">
                  <c:v>51.445539269827023</c:v>
                </c:pt>
                <c:pt idx="5">
                  <c:v>52.450334958690831</c:v>
                </c:pt>
                <c:pt idx="6">
                  <c:v>55.908439801484519</c:v>
                </c:pt>
                <c:pt idx="7">
                  <c:v>49.668329731414815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13-4FC0-A73D-A018E2DD9B90}"/>
            </c:ext>
          </c:extLst>
        </c:ser>
        <c:ser>
          <c:idx val="1"/>
          <c:order val="1"/>
          <c:tx>
            <c:v>Mechanical Effecciency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Sheet1!$C$3:$C$10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</c:numCache>
            </c:numRef>
          </c:xVal>
          <c:yVal>
            <c:numRef>
              <c:f>Sheet1!$P$3:$P$10</c:f>
              <c:numCache>
                <c:formatCode>0.000</c:formatCode>
                <c:ptCount val="8"/>
                <c:pt idx="0">
                  <c:v>69.182182182182189</c:v>
                </c:pt>
                <c:pt idx="1">
                  <c:v>74.368364418938327</c:v>
                </c:pt>
                <c:pt idx="2">
                  <c:v>76.997549019607845</c:v>
                </c:pt>
                <c:pt idx="3">
                  <c:v>80.140306122448976</c:v>
                </c:pt>
                <c:pt idx="4">
                  <c:v>83.068509615384627</c:v>
                </c:pt>
                <c:pt idx="5">
                  <c:v>80.833918128654972</c:v>
                </c:pt>
                <c:pt idx="6">
                  <c:v>79.564606741573044</c:v>
                </c:pt>
                <c:pt idx="7">
                  <c:v>82.135155574762322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13-4FC0-A73D-A018E2DD9B90}"/>
            </c:ext>
          </c:extLst>
        </c:ser>
        <c:ser>
          <c:idx val="2"/>
          <c:order val="2"/>
          <c:tx>
            <c:v>Overall Effecciency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Sheet1!$C$3:$C$10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</c:numCache>
            </c:numRef>
          </c:xVal>
          <c:yVal>
            <c:numRef>
              <c:f>Sheet1!$Q$3:$Q$10</c:f>
              <c:numCache>
                <c:formatCode>0.000</c:formatCode>
                <c:ptCount val="8"/>
                <c:pt idx="0">
                  <c:v>0</c:v>
                </c:pt>
                <c:pt idx="1">
                  <c:v>23.346811008217031</c:v>
                </c:pt>
                <c:pt idx="2">
                  <c:v>31.194295900178254</c:v>
                </c:pt>
                <c:pt idx="3">
                  <c:v>36.669213139801379</c:v>
                </c:pt>
                <c:pt idx="4">
                  <c:v>42.735042735042732</c:v>
                </c:pt>
                <c:pt idx="5">
                  <c:v>42.397660818713447</c:v>
                </c:pt>
                <c:pt idx="6">
                  <c:v>44.483330263400262</c:v>
                </c:pt>
                <c:pt idx="7">
                  <c:v>40.795159896283494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13-4FC0-A73D-A018E2DD9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029184"/>
        <c:axId val="1872034176"/>
      </c:scatterChart>
      <c:valAx>
        <c:axId val="1872029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 rate</a:t>
                </a:r>
                <a:r>
                  <a:rPr lang="en-US" baseline="0"/>
                  <a:t> (m^3/s)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2034176"/>
        <c:crosses val="autoZero"/>
        <c:crossBetween val="midCat"/>
      </c:valAx>
      <c:valAx>
        <c:axId val="187203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Hydralic, mechanical &amp; overall  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2029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364435</xdr:colOff>
      <xdr:row>11</xdr:row>
      <xdr:rowOff>33130</xdr:rowOff>
    </xdr:from>
    <xdr:to>
      <xdr:col>6</xdr:col>
      <xdr:colOff>579783</xdr:colOff>
      <xdr:row>23</xdr:row>
      <xdr:rowOff>129208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149087</xdr:colOff>
      <xdr:row>11</xdr:row>
      <xdr:rowOff>55218</xdr:rowOff>
    </xdr:from>
    <xdr:to>
      <xdr:col>15</xdr:col>
      <xdr:colOff>220870</xdr:colOff>
      <xdr:row>27</xdr:row>
      <xdr:rowOff>27608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506618</xdr:colOff>
      <xdr:row>29</xdr:row>
      <xdr:rowOff>146879</xdr:rowOff>
    </xdr:from>
    <xdr:to>
      <xdr:col>14</xdr:col>
      <xdr:colOff>474869</xdr:colOff>
      <xdr:row>45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3"/>
  <sheetViews>
    <sheetView tabSelected="1" topLeftCell="C10" zoomScale="115" zoomScaleNormal="115" workbookViewId="0">
      <selection activeCell="O30" sqref="O30"/>
    </sheetView>
  </sheetViews>
  <sheetFormatPr defaultColWidth="9.1796875" defaultRowHeight="14" x14ac:dyDescent="0.35"/>
  <cols>
    <col min="1" max="2" width="9.1796875" style="1"/>
    <col min="3" max="3" width="13.54296875" style="1" customWidth="1"/>
    <col min="4" max="4" width="14.54296875" style="1" customWidth="1"/>
    <col min="5" max="5" width="13.54296875" style="1" customWidth="1"/>
    <col min="6" max="6" width="12.7265625" style="1" customWidth="1"/>
    <col min="7" max="7" width="14.453125" style="1" customWidth="1"/>
    <col min="8" max="16384" width="9.1796875" style="1"/>
  </cols>
  <sheetData>
    <row r="2" spans="2:17" x14ac:dyDescent="0.35">
      <c r="B2" s="4" t="s">
        <v>0</v>
      </c>
      <c r="C2" s="4" t="s">
        <v>15</v>
      </c>
      <c r="D2" s="4" t="s">
        <v>5</v>
      </c>
      <c r="E2" s="4" t="s">
        <v>4</v>
      </c>
      <c r="F2" s="4" t="s">
        <v>3</v>
      </c>
      <c r="G2" s="4" t="s">
        <v>2</v>
      </c>
      <c r="H2" s="4" t="s">
        <v>1</v>
      </c>
      <c r="I2" s="4" t="s">
        <v>6</v>
      </c>
      <c r="J2" s="4" t="s">
        <v>7</v>
      </c>
      <c r="K2" s="4" t="s">
        <v>9</v>
      </c>
      <c r="L2" s="4" t="s">
        <v>10</v>
      </c>
      <c r="M2" s="4" t="s">
        <v>8</v>
      </c>
      <c r="N2" s="4" t="s">
        <v>11</v>
      </c>
      <c r="O2" s="4" t="s">
        <v>12</v>
      </c>
      <c r="P2" s="4" t="s">
        <v>13</v>
      </c>
      <c r="Q2" s="4" t="s">
        <v>14</v>
      </c>
    </row>
    <row r="3" spans="2:17" x14ac:dyDescent="0.35">
      <c r="B3" s="1">
        <v>1</v>
      </c>
      <c r="C3" s="1">
        <v>0</v>
      </c>
      <c r="D3" s="1">
        <v>0</v>
      </c>
      <c r="E3" s="1">
        <v>1.8</v>
      </c>
      <c r="F3" s="1">
        <v>185</v>
      </c>
      <c r="G3" s="1">
        <v>2.7</v>
      </c>
      <c r="H3" s="1">
        <v>8</v>
      </c>
      <c r="I3" s="2">
        <f>((E3-D3)*100000/(1000*9.81))</f>
        <v>18.348623853211009</v>
      </c>
      <c r="J3" s="1">
        <f>1000*9.81*I3*C3/1000</f>
        <v>0</v>
      </c>
      <c r="K3" s="1">
        <f>H3*0.165</f>
        <v>1.32</v>
      </c>
      <c r="L3" s="3">
        <f>2*3.1415*2500/60</f>
        <v>261.79166666666669</v>
      </c>
      <c r="M3" s="3">
        <f>K3*L3</f>
        <v>345.56500000000005</v>
      </c>
      <c r="N3" s="1">
        <f>F3*G3</f>
        <v>499.50000000000006</v>
      </c>
      <c r="O3" s="2">
        <f>J3*100/M3</f>
        <v>0</v>
      </c>
      <c r="P3" s="2">
        <f>M3*100/N3</f>
        <v>69.182182182182189</v>
      </c>
      <c r="Q3" s="2">
        <f>J3*100/N3</f>
        <v>0</v>
      </c>
    </row>
    <row r="4" spans="2:17" x14ac:dyDescent="0.35">
      <c r="B4" s="1">
        <v>2</v>
      </c>
      <c r="C4" s="1">
        <v>1</v>
      </c>
      <c r="D4" s="1">
        <v>0</v>
      </c>
      <c r="E4" s="1">
        <v>1.79</v>
      </c>
      <c r="F4" s="1">
        <v>187</v>
      </c>
      <c r="G4" s="1">
        <v>4.0999999999999996</v>
      </c>
      <c r="H4" s="1">
        <v>13.2</v>
      </c>
      <c r="I4" s="2">
        <f>((E4-D4)*100000/(1000*9.81))</f>
        <v>18.246687054026502</v>
      </c>
      <c r="J4" s="1">
        <f>1000*9.81*I4*C4/1000</f>
        <v>178.99999999999997</v>
      </c>
      <c r="K4" s="1">
        <f t="shared" ref="K4:K10" si="0">H4*0.165</f>
        <v>2.1779999999999999</v>
      </c>
      <c r="L4" s="3">
        <f t="shared" ref="L4:L10" si="1">2*3.1415*2500/60</f>
        <v>261.79166666666669</v>
      </c>
      <c r="M4" s="3">
        <f t="shared" ref="M4:M10" si="2">K4*L4</f>
        <v>570.18225000000007</v>
      </c>
      <c r="N4" s="1">
        <f t="shared" ref="N4:N10" si="3">F4*G4</f>
        <v>766.69999999999993</v>
      </c>
      <c r="O4" s="2">
        <f t="shared" ref="O4:O10" si="4">J4*100/M4</f>
        <v>31.393471122610347</v>
      </c>
      <c r="P4" s="2">
        <f>M4*100/N4</f>
        <v>74.368364418938327</v>
      </c>
      <c r="Q4" s="2">
        <f>J4*100/N4</f>
        <v>23.346811008217031</v>
      </c>
    </row>
    <row r="5" spans="2:17" x14ac:dyDescent="0.35">
      <c r="B5" s="1">
        <v>3</v>
      </c>
      <c r="C5" s="1">
        <v>1.5</v>
      </c>
      <c r="D5" s="1">
        <v>0</v>
      </c>
      <c r="E5" s="1">
        <v>1.75</v>
      </c>
      <c r="F5" s="1">
        <v>187</v>
      </c>
      <c r="G5" s="1">
        <v>4.5</v>
      </c>
      <c r="H5" s="1">
        <v>15</v>
      </c>
      <c r="I5" s="2">
        <f t="shared" ref="I4:I10" si="5">((E5-D5)*100000/(1000*9.81))</f>
        <v>17.83893985728848</v>
      </c>
      <c r="J5" s="1">
        <f t="shared" ref="J5:J10" si="6">1000*9.81*I5*C5/1000</f>
        <v>262.5</v>
      </c>
      <c r="K5" s="1">
        <f t="shared" si="0"/>
        <v>2.4750000000000001</v>
      </c>
      <c r="L5" s="3">
        <f t="shared" si="1"/>
        <v>261.79166666666669</v>
      </c>
      <c r="M5" s="3">
        <f t="shared" si="2"/>
        <v>647.93437500000005</v>
      </c>
      <c r="N5" s="1">
        <f t="shared" si="3"/>
        <v>841.5</v>
      </c>
      <c r="O5" s="2">
        <f t="shared" si="4"/>
        <v>40.513362174988785</v>
      </c>
      <c r="P5" s="2">
        <f t="shared" ref="P4:P10" si="7">M5*100/N5</f>
        <v>76.997549019607845</v>
      </c>
      <c r="Q5" s="2">
        <f t="shared" ref="Q4:Q10" si="8">J5*100/N5</f>
        <v>31.194295900178254</v>
      </c>
    </row>
    <row r="6" spans="2:17" x14ac:dyDescent="0.35">
      <c r="B6" s="1">
        <v>4</v>
      </c>
      <c r="C6" s="1">
        <v>2</v>
      </c>
      <c r="D6" s="1">
        <v>0</v>
      </c>
      <c r="E6" s="1">
        <v>1.68</v>
      </c>
      <c r="F6" s="1">
        <v>187</v>
      </c>
      <c r="G6" s="1">
        <v>4.9000000000000004</v>
      </c>
      <c r="H6" s="1">
        <v>17</v>
      </c>
      <c r="I6" s="2">
        <f t="shared" si="5"/>
        <v>17.125382262996943</v>
      </c>
      <c r="J6" s="1">
        <f t="shared" si="6"/>
        <v>336.00000000000006</v>
      </c>
      <c r="K6" s="1">
        <f t="shared" si="0"/>
        <v>2.8050000000000002</v>
      </c>
      <c r="L6" s="3">
        <f t="shared" si="1"/>
        <v>261.79166666666669</v>
      </c>
      <c r="M6" s="3">
        <f t="shared" si="2"/>
        <v>734.32562500000006</v>
      </c>
      <c r="N6" s="1">
        <f t="shared" si="3"/>
        <v>916.30000000000007</v>
      </c>
      <c r="O6" s="2">
        <f t="shared" si="4"/>
        <v>45.756267868222636</v>
      </c>
      <c r="P6" s="2">
        <f t="shared" si="7"/>
        <v>80.140306122448976</v>
      </c>
      <c r="Q6" s="2">
        <f t="shared" si="8"/>
        <v>36.669213139801379</v>
      </c>
    </row>
    <row r="7" spans="2:17" x14ac:dyDescent="0.35">
      <c r="B7" s="1">
        <v>5</v>
      </c>
      <c r="C7" s="1">
        <v>2.5</v>
      </c>
      <c r="D7" s="1">
        <v>0</v>
      </c>
      <c r="E7" s="1">
        <v>1.6</v>
      </c>
      <c r="F7" s="1">
        <v>180</v>
      </c>
      <c r="G7" s="1">
        <v>5.2</v>
      </c>
      <c r="H7" s="1">
        <v>18</v>
      </c>
      <c r="I7" s="2">
        <f t="shared" si="5"/>
        <v>16.309887869520896</v>
      </c>
      <c r="J7" s="1">
        <f t="shared" si="6"/>
        <v>400</v>
      </c>
      <c r="K7" s="1">
        <f t="shared" si="0"/>
        <v>2.97</v>
      </c>
      <c r="L7" s="3">
        <f t="shared" si="1"/>
        <v>261.79166666666669</v>
      </c>
      <c r="M7" s="3">
        <f t="shared" si="2"/>
        <v>777.52125000000012</v>
      </c>
      <c r="N7" s="1">
        <f t="shared" si="3"/>
        <v>936</v>
      </c>
      <c r="O7" s="2">
        <f t="shared" si="4"/>
        <v>51.445539269827023</v>
      </c>
      <c r="P7" s="2">
        <f t="shared" si="7"/>
        <v>83.068509615384627</v>
      </c>
      <c r="Q7" s="2">
        <f t="shared" si="8"/>
        <v>42.735042735042732</v>
      </c>
    </row>
    <row r="8" spans="2:17" x14ac:dyDescent="0.35">
      <c r="B8" s="1">
        <v>6</v>
      </c>
      <c r="C8" s="1">
        <v>3</v>
      </c>
      <c r="D8" s="1">
        <v>0</v>
      </c>
      <c r="E8" s="1">
        <v>1.45</v>
      </c>
      <c r="F8" s="1">
        <v>180</v>
      </c>
      <c r="G8" s="1">
        <v>5.7</v>
      </c>
      <c r="H8" s="1">
        <v>19.2</v>
      </c>
      <c r="I8" s="2">
        <f t="shared" si="5"/>
        <v>14.780835881753314</v>
      </c>
      <c r="J8" s="1">
        <f t="shared" si="6"/>
        <v>435</v>
      </c>
      <c r="K8" s="1">
        <f t="shared" si="0"/>
        <v>3.1680000000000001</v>
      </c>
      <c r="L8" s="3">
        <f t="shared" si="1"/>
        <v>261.79166666666669</v>
      </c>
      <c r="M8" s="3">
        <f t="shared" si="2"/>
        <v>829.35600000000011</v>
      </c>
      <c r="N8" s="1">
        <f t="shared" si="3"/>
        <v>1026</v>
      </c>
      <c r="O8" s="2">
        <f t="shared" si="4"/>
        <v>52.450334958690831</v>
      </c>
      <c r="P8" s="2">
        <f t="shared" si="7"/>
        <v>80.833918128654972</v>
      </c>
      <c r="Q8" s="2">
        <f t="shared" si="8"/>
        <v>42.397660818713447</v>
      </c>
    </row>
    <row r="9" spans="2:17" x14ac:dyDescent="0.35">
      <c r="B9" s="1">
        <v>7</v>
      </c>
      <c r="C9" s="1">
        <v>3.5</v>
      </c>
      <c r="D9" s="1">
        <v>0</v>
      </c>
      <c r="E9" s="1">
        <v>1.38</v>
      </c>
      <c r="F9" s="1">
        <v>178</v>
      </c>
      <c r="G9" s="1">
        <v>6.1</v>
      </c>
      <c r="H9" s="1">
        <v>20</v>
      </c>
      <c r="I9" s="2">
        <f t="shared" si="5"/>
        <v>14.067278287461773</v>
      </c>
      <c r="J9" s="1">
        <f t="shared" si="6"/>
        <v>483</v>
      </c>
      <c r="K9" s="1">
        <f t="shared" si="0"/>
        <v>3.3000000000000003</v>
      </c>
      <c r="L9" s="3">
        <f t="shared" si="1"/>
        <v>261.79166666666669</v>
      </c>
      <c r="M9" s="3">
        <f t="shared" si="2"/>
        <v>863.91250000000014</v>
      </c>
      <c r="N9" s="1">
        <f t="shared" si="3"/>
        <v>1085.8</v>
      </c>
      <c r="O9" s="2">
        <f t="shared" si="4"/>
        <v>55.908439801484519</v>
      </c>
      <c r="P9" s="2">
        <f t="shared" si="7"/>
        <v>79.564606741573044</v>
      </c>
      <c r="Q9" s="2">
        <f t="shared" si="8"/>
        <v>44.483330263400262</v>
      </c>
    </row>
    <row r="10" spans="2:17" x14ac:dyDescent="0.35">
      <c r="B10" s="1">
        <v>8</v>
      </c>
      <c r="C10" s="1">
        <v>4</v>
      </c>
      <c r="D10" s="1">
        <v>0</v>
      </c>
      <c r="E10" s="1">
        <v>1.18</v>
      </c>
      <c r="F10" s="1">
        <v>178</v>
      </c>
      <c r="G10" s="1">
        <v>6.5</v>
      </c>
      <c r="H10" s="1">
        <v>22</v>
      </c>
      <c r="I10" s="2">
        <f t="shared" si="5"/>
        <v>12.028542303771662</v>
      </c>
      <c r="J10" s="1">
        <f t="shared" si="6"/>
        <v>472</v>
      </c>
      <c r="K10" s="1">
        <f t="shared" si="0"/>
        <v>3.6300000000000003</v>
      </c>
      <c r="L10" s="3">
        <f t="shared" si="1"/>
        <v>261.79166666666669</v>
      </c>
      <c r="M10" s="3">
        <f t="shared" si="2"/>
        <v>950.30375000000015</v>
      </c>
      <c r="N10" s="1">
        <f t="shared" si="3"/>
        <v>1157</v>
      </c>
      <c r="O10" s="2">
        <f t="shared" si="4"/>
        <v>49.668329731414815</v>
      </c>
      <c r="P10" s="2">
        <f t="shared" si="7"/>
        <v>82.135155574762322</v>
      </c>
      <c r="Q10" s="2">
        <f t="shared" si="8"/>
        <v>40.795159896283494</v>
      </c>
    </row>
    <row r="13" spans="2:17" x14ac:dyDescent="0.35">
      <c r="G13" s="1">
        <f>E4*100000</f>
        <v>179000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Majd Raddad</dc:creator>
  <cp:lastModifiedBy>Majd Raddad</cp:lastModifiedBy>
  <dcterms:created xsi:type="dcterms:W3CDTF">2024-03-25T12:39:45Z</dcterms:created>
  <dcterms:modified xsi:type="dcterms:W3CDTF">2024-04-01T08:15:50Z</dcterms:modified>
</cp:coreProperties>
</file>